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480" yWindow="120" windowWidth="18195" windowHeight="9120"/>
  </bookViews>
  <sheets>
    <sheet name="我国法定计量单位" sheetId="3" r:id="rId1"/>
    <sheet name="常用物理量换算" sheetId="1" r:id="rId2"/>
    <sheet name="压力分类" sheetId="4" r:id="rId3"/>
    <sheet name="Macro1" sheetId="2" r:id="rId4"/>
  </sheets>
  <definedNames>
    <definedName name="_xlnm.Print_Area" localSheetId="1">常用物理量换算!$B$2:$H$22</definedName>
  </definedNames>
  <calcPr calcId="152511"/>
</workbook>
</file>

<file path=xl/calcChain.xml><?xml version="1.0" encoding="utf-8"?>
<calcChain xmlns="http://schemas.openxmlformats.org/spreadsheetml/2006/main">
  <c r="F19" i="4" l="1"/>
  <c r="E19" i="4"/>
  <c r="D19" i="4"/>
  <c r="C19" i="4"/>
  <c r="B19" i="4"/>
  <c r="G17" i="4"/>
  <c r="F17" i="4"/>
  <c r="E17" i="4"/>
  <c r="D17" i="4"/>
  <c r="C17" i="4"/>
  <c r="B17" i="4"/>
  <c r="U13" i="4"/>
  <c r="V13" i="4" s="1"/>
  <c r="AD4" i="4"/>
  <c r="AD3" i="4"/>
  <c r="AD2" i="4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P24" i="3"/>
  <c r="L24" i="3"/>
  <c r="I24" i="3"/>
  <c r="R19" i="3"/>
  <c r="Q19" i="3"/>
  <c r="N19" i="3"/>
  <c r="L19" i="3"/>
  <c r="I19" i="3"/>
  <c r="P14" i="3"/>
  <c r="N14" i="3"/>
  <c r="L14" i="3"/>
  <c r="I14" i="3"/>
  <c r="R9" i="3"/>
  <c r="Q9" i="3"/>
  <c r="N9" i="3"/>
  <c r="L9" i="3"/>
  <c r="I9" i="3"/>
  <c r="P4" i="3"/>
  <c r="N4" i="3"/>
  <c r="L4" i="3"/>
  <c r="I4" i="3"/>
  <c r="C4" i="1"/>
  <c r="D4" i="1"/>
  <c r="E4" i="1"/>
  <c r="F4" i="1"/>
  <c r="G4" i="1"/>
  <c r="H4" i="1"/>
  <c r="Q4" i="1"/>
  <c r="C7" i="1"/>
  <c r="D7" i="1"/>
  <c r="E7" i="1"/>
  <c r="F7" i="1"/>
  <c r="G7" i="1"/>
  <c r="P7" i="1"/>
  <c r="C10" i="1"/>
  <c r="D10" i="1"/>
  <c r="E10" i="1"/>
  <c r="F10" i="1"/>
  <c r="G10" i="1"/>
  <c r="Q10" i="1"/>
  <c r="Q11" i="1"/>
  <c r="Q12" i="1"/>
  <c r="C13" i="1"/>
  <c r="D13" i="1"/>
  <c r="E13" i="1"/>
  <c r="F13" i="1"/>
  <c r="G13" i="1"/>
  <c r="H13" i="1"/>
  <c r="L14" i="1"/>
  <c r="Q9" i="1" s="1"/>
  <c r="H10" i="1" s="1"/>
  <c r="C16" i="1"/>
  <c r="D16" i="1"/>
  <c r="E16" i="1"/>
  <c r="F16" i="1"/>
  <c r="G16" i="1"/>
  <c r="H16" i="1"/>
  <c r="C19" i="1"/>
  <c r="D19" i="1"/>
  <c r="E19" i="1"/>
  <c r="F19" i="1"/>
  <c r="G19" i="1"/>
  <c r="H19" i="1"/>
  <c r="C22" i="1"/>
  <c r="D22" i="1"/>
  <c r="E22" i="1"/>
  <c r="F22" i="1"/>
  <c r="G22" i="1"/>
  <c r="H22" i="1"/>
  <c r="Q30" i="1"/>
  <c r="Q31" i="1"/>
  <c r="L35" i="1"/>
  <c r="AD5" i="4" l="1"/>
  <c r="W13" i="4"/>
  <c r="X13" i="4" l="1"/>
  <c r="AD6" i="4"/>
  <c r="Y13" i="4" l="1"/>
  <c r="AD7" i="4"/>
  <c r="AD8" i="4" l="1"/>
  <c r="G19" i="4" s="1"/>
  <c r="Z13" i="4"/>
  <c r="AA13" i="4" l="1"/>
  <c r="AD9" i="4"/>
  <c r="AB13" i="4" l="1"/>
  <c r="AD10" i="4"/>
  <c r="AC13" i="4" l="1"/>
  <c r="AD12" i="4" s="1"/>
  <c r="AD11" i="4"/>
</calcChain>
</file>

<file path=xl/comments1.xml><?xml version="1.0" encoding="utf-8"?>
<comments xmlns="http://schemas.openxmlformats.org/spreadsheetml/2006/main">
  <authors>
    <author>LGH</author>
  </authors>
  <commentList>
    <comment ref="C14" authorId="0">
      <text>
        <r>
          <rPr>
            <b/>
            <sz val="9"/>
            <color indexed="81"/>
            <rFont val="宋体"/>
            <family val="3"/>
            <charset val="134"/>
          </rPr>
          <t>LGH:</t>
        </r>
        <r>
          <rPr>
            <sz val="9"/>
            <color indexed="81"/>
            <rFont val="宋体"/>
            <family val="3"/>
            <charset val="134"/>
          </rPr>
          <t xml:space="preserve">
1焦耳/秒=1瓦=1牛顿.米/秒
1J/s = 1W = 1N.m/s</t>
        </r>
      </text>
    </comment>
  </commentList>
</comments>
</file>

<file path=xl/sharedStrings.xml><?xml version="1.0" encoding="utf-8"?>
<sst xmlns="http://schemas.openxmlformats.org/spreadsheetml/2006/main" count="598" uniqueCount="467">
  <si>
    <t>力</t>
    <phoneticPr fontId="2" type="noConversion"/>
  </si>
  <si>
    <r>
      <t>牛
（</t>
    </r>
    <r>
      <rPr>
        <b/>
        <sz val="10"/>
        <rFont val="Times New Roman"/>
        <family val="1"/>
      </rPr>
      <t>N</t>
    </r>
    <r>
      <rPr>
        <b/>
        <sz val="10"/>
        <rFont val="宋体"/>
        <family val="3"/>
        <charset val="134"/>
      </rPr>
      <t>）</t>
    </r>
    <phoneticPr fontId="2" type="noConversion"/>
  </si>
  <si>
    <r>
      <t>千克力
（</t>
    </r>
    <r>
      <rPr>
        <b/>
        <sz val="10"/>
        <rFont val="Times New Roman"/>
        <family val="1"/>
      </rPr>
      <t>kgf</t>
    </r>
    <r>
      <rPr>
        <b/>
        <sz val="10"/>
        <rFont val="宋体"/>
        <family val="3"/>
        <charset val="134"/>
      </rPr>
      <t>）</t>
    </r>
    <phoneticPr fontId="2" type="noConversion"/>
  </si>
  <si>
    <r>
      <t>克力
（</t>
    </r>
    <r>
      <rPr>
        <b/>
        <sz val="10"/>
        <rFont val="Times New Roman"/>
        <family val="1"/>
      </rPr>
      <t>gf</t>
    </r>
    <r>
      <rPr>
        <b/>
        <sz val="10"/>
        <rFont val="宋体"/>
        <family val="3"/>
        <charset val="134"/>
      </rPr>
      <t>）</t>
    </r>
    <phoneticPr fontId="2" type="noConversion"/>
  </si>
  <si>
    <r>
      <t>磅力
（</t>
    </r>
    <r>
      <rPr>
        <b/>
        <sz val="10"/>
        <rFont val="Times New Roman"/>
        <family val="1"/>
      </rPr>
      <t>lbf</t>
    </r>
    <r>
      <rPr>
        <b/>
        <sz val="10"/>
        <rFont val="宋体"/>
        <family val="3"/>
        <charset val="134"/>
      </rPr>
      <t>）</t>
    </r>
    <phoneticPr fontId="2" type="noConversion"/>
  </si>
  <si>
    <r>
      <t>英吨力
（</t>
    </r>
    <r>
      <rPr>
        <b/>
        <sz val="10"/>
        <rFont val="Times New Roman"/>
        <family val="1"/>
      </rPr>
      <t>tonf</t>
    </r>
    <r>
      <rPr>
        <b/>
        <sz val="10"/>
        <rFont val="宋体"/>
        <family val="3"/>
        <charset val="134"/>
      </rPr>
      <t>）</t>
    </r>
    <phoneticPr fontId="2" type="noConversion"/>
  </si>
  <si>
    <t>盎司</t>
    <phoneticPr fontId="2" type="noConversion"/>
  </si>
  <si>
    <t>力矩</t>
    <phoneticPr fontId="2" type="noConversion"/>
  </si>
  <si>
    <r>
      <t>1</t>
    </r>
    <r>
      <rPr>
        <b/>
        <sz val="10"/>
        <rFont val="宋体"/>
        <family val="3"/>
        <charset val="134"/>
      </rPr>
      <t>牛·米（</t>
    </r>
    <r>
      <rPr>
        <b/>
        <sz val="10"/>
        <rFont val="Times New Roman"/>
        <family val="1"/>
      </rPr>
      <t>N·m</t>
    </r>
    <r>
      <rPr>
        <b/>
        <sz val="10"/>
        <rFont val="宋体"/>
        <family val="3"/>
        <charset val="134"/>
      </rPr>
      <t>）</t>
    </r>
    <phoneticPr fontId="2" type="noConversion"/>
  </si>
  <si>
    <r>
      <t>1</t>
    </r>
    <r>
      <rPr>
        <b/>
        <sz val="10"/>
        <rFont val="宋体"/>
        <family val="3"/>
        <charset val="134"/>
      </rPr>
      <t>千克力·米（</t>
    </r>
    <r>
      <rPr>
        <b/>
        <sz val="10"/>
        <rFont val="Times New Roman"/>
        <family val="1"/>
      </rPr>
      <t>kgf·m</t>
    </r>
    <r>
      <rPr>
        <b/>
        <sz val="10"/>
        <rFont val="宋体"/>
        <family val="3"/>
        <charset val="134"/>
      </rPr>
      <t>）</t>
    </r>
    <phoneticPr fontId="2" type="noConversion"/>
  </si>
  <si>
    <r>
      <t>1</t>
    </r>
    <r>
      <rPr>
        <b/>
        <sz val="10"/>
        <rFont val="宋体"/>
        <family val="3"/>
        <charset val="134"/>
      </rPr>
      <t>克力·厘米（</t>
    </r>
    <r>
      <rPr>
        <b/>
        <sz val="10"/>
        <rFont val="Times New Roman"/>
        <family val="1"/>
      </rPr>
      <t>gf·cm</t>
    </r>
    <r>
      <rPr>
        <b/>
        <sz val="10"/>
        <rFont val="宋体"/>
        <family val="3"/>
        <charset val="134"/>
      </rPr>
      <t>）</t>
    </r>
    <phoneticPr fontId="2" type="noConversion"/>
  </si>
  <si>
    <r>
      <t>1</t>
    </r>
    <r>
      <rPr>
        <b/>
        <sz val="10"/>
        <rFont val="宋体"/>
        <family val="3"/>
        <charset val="134"/>
      </rPr>
      <t>磅力·英尺（</t>
    </r>
    <r>
      <rPr>
        <b/>
        <sz val="10"/>
        <rFont val="Times New Roman"/>
        <family val="1"/>
      </rPr>
      <t>lbf·ft</t>
    </r>
    <r>
      <rPr>
        <b/>
        <sz val="10"/>
        <rFont val="宋体"/>
        <family val="3"/>
        <charset val="134"/>
      </rPr>
      <t>）</t>
    </r>
    <phoneticPr fontId="2" type="noConversion"/>
  </si>
  <si>
    <r>
      <t>1</t>
    </r>
    <r>
      <rPr>
        <b/>
        <sz val="10"/>
        <rFont val="宋体"/>
        <family val="3"/>
        <charset val="134"/>
      </rPr>
      <t>磅力·英寸（</t>
    </r>
    <r>
      <rPr>
        <b/>
        <sz val="10"/>
        <rFont val="Times New Roman"/>
        <family val="1"/>
      </rPr>
      <t>lbf·in</t>
    </r>
    <r>
      <rPr>
        <b/>
        <sz val="10"/>
        <rFont val="宋体"/>
        <family val="3"/>
        <charset val="134"/>
      </rPr>
      <t>）</t>
    </r>
    <phoneticPr fontId="2" type="noConversion"/>
  </si>
  <si>
    <t>牛
（N）</t>
    <phoneticPr fontId="2" type="noConversion"/>
  </si>
  <si>
    <t>千克力
（kgf）</t>
    <phoneticPr fontId="2" type="noConversion"/>
  </si>
  <si>
    <t>克力
（gf）</t>
    <phoneticPr fontId="2" type="noConversion"/>
  </si>
  <si>
    <t>磅力
（lbf）</t>
    <phoneticPr fontId="2" type="noConversion"/>
  </si>
  <si>
    <t>英吨力
（tonf）</t>
    <phoneticPr fontId="2" type="noConversion"/>
  </si>
  <si>
    <t>盎司力
（ozf）</t>
    <phoneticPr fontId="2" type="noConversion"/>
  </si>
  <si>
    <r>
      <t>1</t>
    </r>
    <r>
      <rPr>
        <sz val="10"/>
        <rFont val="宋体"/>
        <family val="3"/>
        <charset val="134"/>
      </rPr>
      <t>牛</t>
    </r>
    <r>
      <rPr>
        <sz val="10"/>
        <rFont val="Times New Roman"/>
        <family val="1"/>
      </rPr>
      <t>(N)</t>
    </r>
    <phoneticPr fontId="2" type="noConversion"/>
  </si>
  <si>
    <t>—</t>
    <phoneticPr fontId="2" type="noConversion"/>
  </si>
  <si>
    <r>
      <t>1</t>
    </r>
    <r>
      <rPr>
        <sz val="10"/>
        <rFont val="宋体"/>
        <family val="3"/>
        <charset val="134"/>
      </rPr>
      <t>牛·米</t>
    </r>
    <r>
      <rPr>
        <sz val="10"/>
        <rFont val="Times New Roman"/>
        <family val="1"/>
      </rPr>
      <t>(N·m)</t>
    </r>
    <phoneticPr fontId="2" type="noConversion"/>
  </si>
  <si>
    <r>
      <t>1</t>
    </r>
    <r>
      <rPr>
        <sz val="10"/>
        <rFont val="宋体"/>
        <family val="3"/>
        <charset val="134"/>
      </rPr>
      <t>千克力</t>
    </r>
    <r>
      <rPr>
        <sz val="10"/>
        <rFont val="Times New Roman"/>
        <family val="1"/>
      </rPr>
      <t>(kgf)</t>
    </r>
    <phoneticPr fontId="2" type="noConversion"/>
  </si>
  <si>
    <r>
      <t>1</t>
    </r>
    <r>
      <rPr>
        <sz val="10"/>
        <rFont val="宋体"/>
        <family val="3"/>
        <charset val="134"/>
      </rPr>
      <t>千克力·米</t>
    </r>
    <r>
      <rPr>
        <sz val="10"/>
        <rFont val="Times New Roman"/>
        <family val="1"/>
      </rPr>
      <t>(kgf·m)</t>
    </r>
    <phoneticPr fontId="2" type="noConversion"/>
  </si>
  <si>
    <r>
      <t>1</t>
    </r>
    <r>
      <rPr>
        <sz val="10"/>
        <rFont val="宋体"/>
        <family val="3"/>
        <charset val="134"/>
      </rPr>
      <t>克力</t>
    </r>
    <r>
      <rPr>
        <sz val="10"/>
        <rFont val="Times New Roman"/>
        <family val="1"/>
      </rPr>
      <t>(gf)</t>
    </r>
    <phoneticPr fontId="2" type="noConversion"/>
  </si>
  <si>
    <r>
      <t>1</t>
    </r>
    <r>
      <rPr>
        <sz val="10"/>
        <rFont val="宋体"/>
        <family val="3"/>
        <charset val="134"/>
      </rPr>
      <t>克力·厘米</t>
    </r>
    <r>
      <rPr>
        <sz val="10"/>
        <rFont val="Times New Roman"/>
        <family val="1"/>
      </rPr>
      <t>(gf·cm)</t>
    </r>
    <phoneticPr fontId="2" type="noConversion"/>
  </si>
  <si>
    <r>
      <t>牛·米
（</t>
    </r>
    <r>
      <rPr>
        <sz val="10"/>
        <rFont val="Times New Roman"/>
        <family val="1"/>
      </rPr>
      <t>N·m</t>
    </r>
    <r>
      <rPr>
        <sz val="10"/>
        <rFont val="宋体"/>
        <family val="3"/>
        <charset val="134"/>
      </rPr>
      <t>）</t>
    </r>
    <phoneticPr fontId="2" type="noConversion"/>
  </si>
  <si>
    <r>
      <t>千克力·米
（</t>
    </r>
    <r>
      <rPr>
        <sz val="10"/>
        <rFont val="Times New Roman"/>
        <family val="1"/>
      </rPr>
      <t>kgf·m</t>
    </r>
    <r>
      <rPr>
        <sz val="10"/>
        <rFont val="宋体"/>
        <family val="3"/>
        <charset val="134"/>
      </rPr>
      <t>）</t>
    </r>
    <phoneticPr fontId="2" type="noConversion"/>
  </si>
  <si>
    <r>
      <t>克力·厘米
（</t>
    </r>
    <r>
      <rPr>
        <sz val="10"/>
        <rFont val="Times New Roman"/>
        <family val="1"/>
      </rPr>
      <t>gf·cm</t>
    </r>
    <r>
      <rPr>
        <sz val="10"/>
        <rFont val="宋体"/>
        <family val="3"/>
        <charset val="134"/>
      </rPr>
      <t>）</t>
    </r>
    <phoneticPr fontId="2" type="noConversion"/>
  </si>
  <si>
    <r>
      <t>磅力·英尺
（</t>
    </r>
    <r>
      <rPr>
        <sz val="10"/>
        <rFont val="Times New Roman"/>
        <family val="1"/>
      </rPr>
      <t>lbf·ft</t>
    </r>
    <r>
      <rPr>
        <sz val="10"/>
        <rFont val="宋体"/>
        <family val="3"/>
        <charset val="134"/>
      </rPr>
      <t>）</t>
    </r>
    <phoneticPr fontId="2" type="noConversion"/>
  </si>
  <si>
    <r>
      <t>磅力·英寸
（</t>
    </r>
    <r>
      <rPr>
        <sz val="10"/>
        <rFont val="Times New Roman"/>
        <family val="1"/>
      </rPr>
      <t>lbf·in</t>
    </r>
    <r>
      <rPr>
        <sz val="10"/>
        <rFont val="宋体"/>
        <family val="3"/>
        <charset val="134"/>
      </rPr>
      <t>）</t>
    </r>
    <phoneticPr fontId="2" type="noConversion"/>
  </si>
  <si>
    <r>
      <t>1</t>
    </r>
    <r>
      <rPr>
        <sz val="10"/>
        <rFont val="宋体"/>
        <family val="3"/>
        <charset val="134"/>
      </rPr>
      <t>磅力</t>
    </r>
    <r>
      <rPr>
        <sz val="10"/>
        <rFont val="Times New Roman"/>
        <family val="1"/>
      </rPr>
      <t>(lbf)</t>
    </r>
    <phoneticPr fontId="2" type="noConversion"/>
  </si>
  <si>
    <r>
      <t>1</t>
    </r>
    <r>
      <rPr>
        <sz val="10"/>
        <rFont val="宋体"/>
        <family val="3"/>
        <charset val="134"/>
      </rPr>
      <t>磅力·英尺</t>
    </r>
    <r>
      <rPr>
        <sz val="10"/>
        <rFont val="Times New Roman"/>
        <family val="1"/>
      </rPr>
      <t>(lbf·ft)</t>
    </r>
    <phoneticPr fontId="2" type="noConversion"/>
  </si>
  <si>
    <r>
      <t>1</t>
    </r>
    <r>
      <rPr>
        <sz val="10"/>
        <rFont val="宋体"/>
        <family val="3"/>
        <charset val="134"/>
      </rPr>
      <t>英吨力</t>
    </r>
    <r>
      <rPr>
        <sz val="10"/>
        <rFont val="Times New Roman"/>
        <family val="1"/>
      </rPr>
      <t>(tonf)</t>
    </r>
    <phoneticPr fontId="2" type="noConversion"/>
  </si>
  <si>
    <r>
      <t>1</t>
    </r>
    <r>
      <rPr>
        <sz val="10"/>
        <rFont val="宋体"/>
        <family val="3"/>
        <charset val="134"/>
      </rPr>
      <t>磅力·英寸</t>
    </r>
    <r>
      <rPr>
        <sz val="10"/>
        <rFont val="Times New Roman"/>
        <family val="1"/>
      </rPr>
      <t>(lbf·in)</t>
    </r>
    <phoneticPr fontId="2" type="noConversion"/>
  </si>
  <si>
    <r>
      <t>1</t>
    </r>
    <r>
      <rPr>
        <sz val="10"/>
        <rFont val="宋体"/>
        <family val="3"/>
        <charset val="134"/>
      </rPr>
      <t>盎司力</t>
    </r>
    <r>
      <rPr>
        <sz val="10"/>
        <rFont val="Times New Roman"/>
        <family val="1"/>
      </rPr>
      <t>(ozf)</t>
    </r>
    <phoneticPr fontId="2" type="noConversion"/>
  </si>
  <si>
    <r>
      <t>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平方毫米
（</t>
    </r>
    <r>
      <rPr>
        <sz val="10"/>
        <rFont val="Times New Roman"/>
        <family val="1"/>
      </rPr>
      <t>N/mm</t>
    </r>
    <r>
      <rPr>
        <vertAlign val="super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  <phoneticPr fontId="2" type="noConversion"/>
  </si>
  <si>
    <r>
      <t>千克力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平方毫米
（</t>
    </r>
    <r>
      <rPr>
        <sz val="10"/>
        <rFont val="Times New Roman"/>
        <family val="1"/>
      </rPr>
      <t>kgf/mm</t>
    </r>
    <r>
      <rPr>
        <vertAlign val="super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  <phoneticPr fontId="2" type="noConversion"/>
  </si>
  <si>
    <r>
      <t>千克力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平方厘米
（</t>
    </r>
    <r>
      <rPr>
        <sz val="10"/>
        <rFont val="Times New Roman"/>
        <family val="1"/>
      </rPr>
      <t>kgf/cm</t>
    </r>
    <r>
      <rPr>
        <vertAlign val="super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  <phoneticPr fontId="2" type="noConversion"/>
  </si>
  <si>
    <r>
      <t>千磅力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平方英寸
（</t>
    </r>
    <r>
      <rPr>
        <sz val="10"/>
        <rFont val="Times New Roman"/>
        <family val="1"/>
      </rPr>
      <t>1000lbf/in</t>
    </r>
    <r>
      <rPr>
        <vertAlign val="super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  <phoneticPr fontId="2" type="noConversion"/>
  </si>
  <si>
    <r>
      <t>英吨力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平方英寸
（</t>
    </r>
    <r>
      <rPr>
        <sz val="10"/>
        <rFont val="Times New Roman"/>
        <family val="1"/>
      </rPr>
      <t>tonf/in</t>
    </r>
    <r>
      <rPr>
        <vertAlign val="super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  <phoneticPr fontId="2" type="noConversion"/>
  </si>
  <si>
    <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平方米
（</t>
    </r>
    <r>
      <rPr>
        <sz val="10"/>
        <rFont val="Times New Roman"/>
        <family val="1"/>
      </rPr>
      <t>t/m</t>
    </r>
    <r>
      <rPr>
        <vertAlign val="super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  <phoneticPr fontId="2" type="noConversion"/>
  </si>
  <si>
    <t>强度</t>
    <phoneticPr fontId="2" type="noConversion"/>
  </si>
  <si>
    <r>
      <t>牛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平方毫米</t>
    </r>
    <phoneticPr fontId="2" type="noConversion"/>
  </si>
  <si>
    <r>
      <t>千克力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平方毫米</t>
    </r>
    <r>
      <rPr>
        <sz val="12"/>
        <rFont val="宋体"/>
        <family val="3"/>
        <charset val="134"/>
      </rPr>
      <t/>
    </r>
    <phoneticPr fontId="2" type="noConversion"/>
  </si>
  <si>
    <r>
      <t>千克力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平方厘米</t>
    </r>
    <r>
      <rPr>
        <sz val="12"/>
        <rFont val="宋体"/>
        <family val="3"/>
        <charset val="134"/>
      </rPr>
      <t/>
    </r>
    <phoneticPr fontId="2" type="noConversion"/>
  </si>
  <si>
    <r>
      <t>千磅力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平方英寸</t>
    </r>
    <phoneticPr fontId="2" type="noConversion"/>
  </si>
  <si>
    <r>
      <t>英吨力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平方英寸</t>
    </r>
    <phoneticPr fontId="2" type="noConversion"/>
  </si>
  <si>
    <r>
      <t>吨力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平方米</t>
    </r>
    <phoneticPr fontId="2" type="noConversion"/>
  </si>
  <si>
    <r>
      <t>1</t>
    </r>
    <r>
      <rPr>
        <sz val="10"/>
        <rFont val="宋体"/>
        <family val="3"/>
        <charset val="134"/>
      </rPr>
      <t>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平方毫米</t>
    </r>
    <phoneticPr fontId="2" type="noConversion"/>
  </si>
  <si>
    <r>
      <t>1</t>
    </r>
    <r>
      <rPr>
        <sz val="10"/>
        <rFont val="宋体"/>
        <family val="3"/>
        <charset val="134"/>
      </rPr>
      <t>千克力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平方毫米</t>
    </r>
    <r>
      <rPr>
        <sz val="12"/>
        <rFont val="宋体"/>
        <family val="3"/>
        <charset val="134"/>
      </rPr>
      <t/>
    </r>
    <phoneticPr fontId="2" type="noConversion"/>
  </si>
  <si>
    <r>
      <t>帕
（</t>
    </r>
    <r>
      <rPr>
        <sz val="10"/>
        <rFont val="Times New Roman"/>
        <family val="1"/>
      </rPr>
      <t>Pa</t>
    </r>
    <r>
      <rPr>
        <sz val="10"/>
        <rFont val="宋体"/>
        <family val="3"/>
        <charset val="134"/>
      </rPr>
      <t>）</t>
    </r>
    <phoneticPr fontId="2" type="noConversion"/>
  </si>
  <si>
    <r>
      <t>兆帕
（</t>
    </r>
    <r>
      <rPr>
        <sz val="10"/>
        <rFont val="Times New Roman"/>
        <family val="1"/>
      </rPr>
      <t>MPa</t>
    </r>
    <r>
      <rPr>
        <sz val="10"/>
        <rFont val="宋体"/>
        <family val="3"/>
        <charset val="134"/>
      </rPr>
      <t>）</t>
    </r>
    <phoneticPr fontId="2" type="noConversion"/>
  </si>
  <si>
    <r>
      <t>千克力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平方厘米
（</t>
    </r>
    <r>
      <rPr>
        <sz val="10"/>
        <rFont val="Times New Roman"/>
        <family val="1"/>
      </rPr>
      <t>kgf/cm2</t>
    </r>
    <r>
      <rPr>
        <sz val="10"/>
        <rFont val="宋体"/>
        <family val="3"/>
        <charset val="134"/>
      </rPr>
      <t>）</t>
    </r>
    <phoneticPr fontId="2" type="noConversion"/>
  </si>
  <si>
    <r>
      <t>1磅力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平方英寸
（</t>
    </r>
    <r>
      <rPr>
        <sz val="10"/>
        <rFont val="Times New Roman"/>
        <family val="1"/>
      </rPr>
      <t>lbf/in2</t>
    </r>
    <r>
      <rPr>
        <sz val="10"/>
        <rFont val="宋体"/>
        <family val="3"/>
        <charset val="134"/>
      </rPr>
      <t>）</t>
    </r>
    <phoneticPr fontId="2" type="noConversion"/>
  </si>
  <si>
    <r>
      <t>毫米水柱
（</t>
    </r>
    <r>
      <rPr>
        <sz val="10"/>
        <rFont val="Times New Roman"/>
        <family val="1"/>
      </rPr>
      <t>mmH2O</t>
    </r>
    <r>
      <rPr>
        <sz val="10"/>
        <rFont val="宋体"/>
        <family val="3"/>
        <charset val="134"/>
      </rPr>
      <t>）</t>
    </r>
    <phoneticPr fontId="2" type="noConversion"/>
  </si>
  <si>
    <r>
      <t>毫巴
（</t>
    </r>
    <r>
      <rPr>
        <sz val="10"/>
        <rFont val="Times New Roman"/>
        <family val="1"/>
      </rPr>
      <t>mbar</t>
    </r>
    <r>
      <rPr>
        <sz val="10"/>
        <rFont val="宋体"/>
        <family val="3"/>
        <charset val="134"/>
      </rPr>
      <t>）</t>
    </r>
    <phoneticPr fontId="2" type="noConversion"/>
  </si>
  <si>
    <r>
      <t>1</t>
    </r>
    <r>
      <rPr>
        <sz val="10"/>
        <rFont val="宋体"/>
        <family val="3"/>
        <charset val="134"/>
      </rPr>
      <t>千克力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平方厘米</t>
    </r>
    <r>
      <rPr>
        <sz val="12"/>
        <rFont val="宋体"/>
        <family val="3"/>
        <charset val="134"/>
      </rPr>
      <t/>
    </r>
    <phoneticPr fontId="2" type="noConversion"/>
  </si>
  <si>
    <r>
      <t>1</t>
    </r>
    <r>
      <rPr>
        <sz val="10"/>
        <rFont val="宋体"/>
        <family val="3"/>
        <charset val="134"/>
      </rPr>
      <t>千磅力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平方英寸</t>
    </r>
    <phoneticPr fontId="2" type="noConversion"/>
  </si>
  <si>
    <r>
      <t>1</t>
    </r>
    <r>
      <rPr>
        <sz val="10"/>
        <rFont val="宋体"/>
        <family val="3"/>
        <charset val="134"/>
      </rPr>
      <t>英吨力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平方英寸</t>
    </r>
    <phoneticPr fontId="2" type="noConversion"/>
  </si>
  <si>
    <t>焦耳/秒&amp;瓦</t>
    <phoneticPr fontId="2" type="noConversion"/>
  </si>
  <si>
    <t>千瓦</t>
    <phoneticPr fontId="2" type="noConversion"/>
  </si>
  <si>
    <r>
      <t>千克力·米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秒
（</t>
    </r>
    <r>
      <rPr>
        <sz val="10"/>
        <rFont val="Times New Roman"/>
        <family val="1"/>
      </rPr>
      <t>kgf.m/s</t>
    </r>
    <r>
      <rPr>
        <sz val="10"/>
        <rFont val="宋体"/>
        <family val="3"/>
        <charset val="134"/>
      </rPr>
      <t>）</t>
    </r>
    <phoneticPr fontId="2" type="noConversion"/>
  </si>
  <si>
    <r>
      <t>千卡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秒
（</t>
    </r>
    <r>
      <rPr>
        <sz val="10"/>
        <rFont val="Times New Roman"/>
        <family val="1"/>
      </rPr>
      <t>Kcal/s</t>
    </r>
    <r>
      <rPr>
        <sz val="10"/>
        <rFont val="宋体"/>
        <family val="3"/>
        <charset val="134"/>
      </rPr>
      <t>）</t>
    </r>
    <phoneticPr fontId="2" type="noConversion"/>
  </si>
  <si>
    <t>马力[英制]</t>
    <phoneticPr fontId="2" type="noConversion"/>
  </si>
  <si>
    <t>马力［米制］</t>
    <phoneticPr fontId="2" type="noConversion"/>
  </si>
  <si>
    <r>
      <t>1</t>
    </r>
    <r>
      <rPr>
        <sz val="10"/>
        <rFont val="宋体"/>
        <family val="3"/>
        <charset val="134"/>
      </rPr>
      <t>吨力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平方米</t>
    </r>
    <phoneticPr fontId="2" type="noConversion"/>
  </si>
  <si>
    <t>(J/s)&amp;(W)</t>
    <phoneticPr fontId="2" type="noConversion"/>
  </si>
  <si>
    <t>（KW）</t>
    <phoneticPr fontId="2" type="noConversion"/>
  </si>
  <si>
    <t>压力</t>
    <phoneticPr fontId="2" type="noConversion"/>
  </si>
  <si>
    <r>
      <t>帕（</t>
    </r>
    <r>
      <rPr>
        <b/>
        <sz val="10"/>
        <rFont val="Times New Roman"/>
        <family val="1"/>
      </rPr>
      <t>Pa</t>
    </r>
    <r>
      <rPr>
        <b/>
        <sz val="10"/>
        <rFont val="宋体"/>
        <family val="3"/>
        <charset val="134"/>
      </rPr>
      <t>）</t>
    </r>
    <phoneticPr fontId="2" type="noConversion"/>
  </si>
  <si>
    <r>
      <t>兆帕</t>
    </r>
    <r>
      <rPr>
        <b/>
        <sz val="10"/>
        <rFont val="Times New Roman"/>
        <family val="1"/>
      </rPr>
      <t>(MPa)</t>
    </r>
    <phoneticPr fontId="2" type="noConversion"/>
  </si>
  <si>
    <r>
      <t>1</t>
    </r>
    <r>
      <rPr>
        <b/>
        <sz val="10"/>
        <rFont val="宋体"/>
        <family val="3"/>
        <charset val="134"/>
      </rPr>
      <t>磅力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平方英寸</t>
    </r>
    <phoneticPr fontId="2" type="noConversion"/>
  </si>
  <si>
    <r>
      <t>毫米水柱</t>
    </r>
    <r>
      <rPr>
        <b/>
        <sz val="10"/>
        <rFont val="Times New Roman"/>
        <family val="1"/>
      </rPr>
      <t>mmH2O</t>
    </r>
    <phoneticPr fontId="2" type="noConversion"/>
  </si>
  <si>
    <r>
      <t>毫巴（</t>
    </r>
    <r>
      <rPr>
        <b/>
        <sz val="10"/>
        <rFont val="Times New Roman"/>
        <family val="1"/>
      </rPr>
      <t>mbar</t>
    </r>
    <phoneticPr fontId="2" type="noConversion"/>
  </si>
  <si>
    <r>
      <t>1</t>
    </r>
    <r>
      <rPr>
        <sz val="10"/>
        <rFont val="宋体"/>
        <family val="3"/>
        <charset val="134"/>
      </rPr>
      <t>帕</t>
    </r>
    <r>
      <rPr>
        <sz val="10"/>
        <rFont val="Times New Roman"/>
        <family val="1"/>
      </rPr>
      <t>(Pa)</t>
    </r>
    <phoneticPr fontId="2" type="noConversion"/>
  </si>
  <si>
    <r>
      <t>立方米
(m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)</t>
    </r>
    <phoneticPr fontId="2" type="noConversion"/>
  </si>
  <si>
    <t>升
（L）</t>
    <phoneticPr fontId="2" type="noConversion"/>
  </si>
  <si>
    <t>立方英寸</t>
    <phoneticPr fontId="2" type="noConversion"/>
  </si>
  <si>
    <t>英加仑</t>
    <phoneticPr fontId="2" type="noConversion"/>
  </si>
  <si>
    <t>美加仑</t>
    <phoneticPr fontId="2" type="noConversion"/>
  </si>
  <si>
    <t>石油桶
(美制液量)</t>
    <phoneticPr fontId="2" type="noConversion"/>
  </si>
  <si>
    <r>
      <t>1</t>
    </r>
    <r>
      <rPr>
        <sz val="10"/>
        <rFont val="宋体"/>
        <family val="3"/>
        <charset val="134"/>
      </rPr>
      <t>兆帕</t>
    </r>
    <r>
      <rPr>
        <sz val="10"/>
        <rFont val="Times New Roman"/>
        <family val="1"/>
      </rPr>
      <t>(MPa)</t>
    </r>
    <phoneticPr fontId="2" type="noConversion"/>
  </si>
  <si>
    <r>
      <t>1</t>
    </r>
    <r>
      <rPr>
        <sz val="10"/>
        <rFont val="宋体"/>
        <family val="3"/>
        <charset val="134"/>
      </rPr>
      <t>磅力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平方英寸</t>
    </r>
    <phoneticPr fontId="2" type="noConversion"/>
  </si>
  <si>
    <t>吨
(t)</t>
    <phoneticPr fontId="2" type="noConversion"/>
  </si>
  <si>
    <t>千克
(kg)</t>
    <phoneticPr fontId="2" type="noConversion"/>
  </si>
  <si>
    <t>市担</t>
    <phoneticPr fontId="2" type="noConversion"/>
  </si>
  <si>
    <t>英吨
(longton)</t>
    <phoneticPr fontId="2" type="noConversion"/>
  </si>
  <si>
    <t>美吨
(shortton)</t>
    <phoneticPr fontId="2" type="noConversion"/>
  </si>
  <si>
    <t>磅
(lb)</t>
    <phoneticPr fontId="2" type="noConversion"/>
  </si>
  <si>
    <r>
      <t>1</t>
    </r>
    <r>
      <rPr>
        <sz val="10"/>
        <rFont val="宋体"/>
        <family val="3"/>
        <charset val="134"/>
      </rPr>
      <t>毫米水柱</t>
    </r>
    <phoneticPr fontId="2" type="noConversion"/>
  </si>
  <si>
    <r>
      <t>1</t>
    </r>
    <r>
      <rPr>
        <sz val="10"/>
        <rFont val="宋体"/>
        <family val="3"/>
        <charset val="134"/>
      </rPr>
      <t>毫巴</t>
    </r>
    <phoneticPr fontId="2" type="noConversion"/>
  </si>
  <si>
    <t>功率</t>
    <phoneticPr fontId="2" type="noConversion"/>
  </si>
  <si>
    <r>
      <t>焦耳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秒（</t>
    </r>
    <r>
      <rPr>
        <b/>
        <sz val="10"/>
        <rFont val="Times New Roman"/>
        <family val="1"/>
      </rPr>
      <t>J/s</t>
    </r>
    <r>
      <rPr>
        <b/>
        <sz val="10"/>
        <rFont val="宋体"/>
        <family val="3"/>
        <charset val="134"/>
      </rPr>
      <t>）</t>
    </r>
    <phoneticPr fontId="2" type="noConversion"/>
  </si>
  <si>
    <r>
      <t>千瓦（</t>
    </r>
    <r>
      <rPr>
        <b/>
        <sz val="10"/>
        <rFont val="Times New Roman"/>
        <family val="1"/>
      </rPr>
      <t>KW</t>
    </r>
    <r>
      <rPr>
        <b/>
        <sz val="10"/>
        <rFont val="宋体"/>
        <family val="3"/>
        <charset val="134"/>
      </rPr>
      <t>）</t>
    </r>
    <phoneticPr fontId="2" type="noConversion"/>
  </si>
  <si>
    <t>千克力·米/秒</t>
    <phoneticPr fontId="2" type="noConversion"/>
  </si>
  <si>
    <r>
      <t>千卡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秒（</t>
    </r>
    <r>
      <rPr>
        <b/>
        <sz val="10"/>
        <rFont val="Times New Roman"/>
        <family val="1"/>
      </rPr>
      <t>Kcal/s</t>
    </r>
    <r>
      <rPr>
        <b/>
        <sz val="10"/>
        <rFont val="宋体"/>
        <family val="3"/>
        <charset val="134"/>
      </rPr>
      <t>）</t>
    </r>
    <phoneticPr fontId="2" type="noConversion"/>
  </si>
  <si>
    <r>
      <t>马力</t>
    </r>
    <r>
      <rPr>
        <b/>
        <sz val="10"/>
        <rFont val="Times New Roman"/>
        <family val="1"/>
      </rPr>
      <t>[</t>
    </r>
    <r>
      <rPr>
        <b/>
        <sz val="10"/>
        <rFont val="宋体"/>
        <family val="3"/>
        <charset val="134"/>
      </rPr>
      <t>英制</t>
    </r>
    <r>
      <rPr>
        <b/>
        <sz val="10"/>
        <rFont val="Times New Roman"/>
        <family val="1"/>
      </rPr>
      <t>]</t>
    </r>
    <phoneticPr fontId="2" type="noConversion"/>
  </si>
  <si>
    <r>
      <t>马力</t>
    </r>
    <r>
      <rPr>
        <b/>
        <sz val="10"/>
        <rFont val="Times New Roman"/>
        <family val="1"/>
      </rPr>
      <t>[</t>
    </r>
    <r>
      <rPr>
        <b/>
        <sz val="10"/>
        <rFont val="宋体"/>
        <family val="3"/>
        <charset val="134"/>
      </rPr>
      <t>米制</t>
    </r>
    <r>
      <rPr>
        <b/>
        <sz val="10"/>
        <rFont val="Times New Roman"/>
        <family val="1"/>
      </rPr>
      <t>]</t>
    </r>
    <phoneticPr fontId="2" type="noConversion"/>
  </si>
  <si>
    <r>
      <t>1</t>
    </r>
    <r>
      <rPr>
        <b/>
        <sz val="10"/>
        <rFont val="宋体"/>
        <family val="3"/>
        <charset val="134"/>
      </rPr>
      <t>焦耳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秒（</t>
    </r>
    <r>
      <rPr>
        <b/>
        <sz val="10"/>
        <rFont val="Times New Roman"/>
        <family val="1"/>
      </rPr>
      <t>J/s</t>
    </r>
    <r>
      <rPr>
        <b/>
        <sz val="10"/>
        <rFont val="宋体"/>
        <family val="3"/>
        <charset val="134"/>
      </rPr>
      <t>）</t>
    </r>
    <phoneticPr fontId="2" type="noConversion"/>
  </si>
  <si>
    <r>
      <t>1</t>
    </r>
    <r>
      <rPr>
        <b/>
        <sz val="10"/>
        <rFont val="宋体"/>
        <family val="3"/>
        <charset val="134"/>
      </rPr>
      <t>千瓦（</t>
    </r>
    <r>
      <rPr>
        <b/>
        <sz val="10"/>
        <rFont val="Times New Roman"/>
        <family val="1"/>
      </rPr>
      <t>KW</t>
    </r>
    <r>
      <rPr>
        <b/>
        <sz val="10"/>
        <rFont val="宋体"/>
        <family val="3"/>
        <charset val="134"/>
      </rPr>
      <t>）</t>
    </r>
    <phoneticPr fontId="2" type="noConversion"/>
  </si>
  <si>
    <r>
      <t>1</t>
    </r>
    <r>
      <rPr>
        <sz val="10"/>
        <rFont val="宋体"/>
        <family val="3"/>
        <charset val="134"/>
      </rPr>
      <t>千克力·米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秒</t>
    </r>
    <phoneticPr fontId="2" type="noConversion"/>
  </si>
  <si>
    <r>
      <t>1</t>
    </r>
    <r>
      <rPr>
        <b/>
        <sz val="10"/>
        <rFont val="宋体"/>
        <family val="3"/>
        <charset val="134"/>
      </rPr>
      <t>千卡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秒（</t>
    </r>
    <r>
      <rPr>
        <b/>
        <sz val="10"/>
        <rFont val="Times New Roman"/>
        <family val="1"/>
      </rPr>
      <t>Kcal/s</t>
    </r>
    <r>
      <rPr>
        <b/>
        <sz val="10"/>
        <rFont val="宋体"/>
        <family val="3"/>
        <charset val="134"/>
      </rPr>
      <t>）</t>
    </r>
    <phoneticPr fontId="2" type="noConversion"/>
  </si>
  <si>
    <r>
      <t>1</t>
    </r>
    <r>
      <rPr>
        <b/>
        <sz val="10"/>
        <rFont val="宋体"/>
        <family val="3"/>
        <charset val="134"/>
      </rPr>
      <t>马力</t>
    </r>
    <r>
      <rPr>
        <b/>
        <sz val="10"/>
        <rFont val="Times New Roman"/>
        <family val="1"/>
      </rPr>
      <t>[</t>
    </r>
    <r>
      <rPr>
        <b/>
        <sz val="10"/>
        <rFont val="宋体"/>
        <family val="3"/>
        <charset val="134"/>
      </rPr>
      <t>英制</t>
    </r>
    <r>
      <rPr>
        <b/>
        <sz val="10"/>
        <rFont val="Times New Roman"/>
        <family val="1"/>
      </rPr>
      <t>]</t>
    </r>
    <phoneticPr fontId="2" type="noConversion"/>
  </si>
  <si>
    <r>
      <t>1</t>
    </r>
    <r>
      <rPr>
        <sz val="10"/>
        <rFont val="宋体"/>
        <family val="3"/>
        <charset val="134"/>
      </rPr>
      <t>马力</t>
    </r>
    <r>
      <rPr>
        <sz val="10"/>
        <rFont val="Times New Roman"/>
        <family val="1"/>
      </rPr>
      <t>[</t>
    </r>
    <r>
      <rPr>
        <sz val="10"/>
        <rFont val="宋体"/>
        <family val="3"/>
        <charset val="134"/>
      </rPr>
      <t>米制</t>
    </r>
    <r>
      <rPr>
        <sz val="10"/>
        <rFont val="Times New Roman"/>
        <family val="1"/>
      </rPr>
      <t>]</t>
    </r>
    <phoneticPr fontId="2" type="noConversion"/>
  </si>
  <si>
    <t>体容积</t>
    <phoneticPr fontId="2" type="noConversion"/>
  </si>
  <si>
    <t>立方米</t>
    <phoneticPr fontId="2" type="noConversion"/>
  </si>
  <si>
    <t>升
（市升）</t>
    <phoneticPr fontId="2" type="noConversion"/>
  </si>
  <si>
    <t>美加仑
（液量）</t>
    <phoneticPr fontId="2" type="noConversion"/>
  </si>
  <si>
    <r>
      <t>1</t>
    </r>
    <r>
      <rPr>
        <b/>
        <sz val="10"/>
        <rFont val="宋体"/>
        <family val="3"/>
        <charset val="134"/>
      </rPr>
      <t>石油桶(bbl)</t>
    </r>
    <phoneticPr fontId="2" type="noConversion"/>
  </si>
  <si>
    <r>
      <t>1</t>
    </r>
    <r>
      <rPr>
        <b/>
        <sz val="10"/>
        <rFont val="宋体"/>
        <family val="3"/>
        <charset val="134"/>
      </rPr>
      <t>品脱(pint)</t>
    </r>
    <phoneticPr fontId="2" type="noConversion"/>
  </si>
  <si>
    <r>
      <t>1</t>
    </r>
    <r>
      <rPr>
        <sz val="10"/>
        <rFont val="宋体"/>
        <family val="3"/>
        <charset val="134"/>
      </rPr>
      <t>立方米</t>
    </r>
    <phoneticPr fontId="2" type="noConversion"/>
  </si>
  <si>
    <r>
      <t>1</t>
    </r>
    <r>
      <rPr>
        <sz val="10"/>
        <rFont val="宋体"/>
        <family val="3"/>
        <charset val="134"/>
      </rPr>
      <t>升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市升</t>
    </r>
    <r>
      <rPr>
        <sz val="10"/>
        <rFont val="Times New Roman"/>
        <family val="1"/>
      </rPr>
      <t>)</t>
    </r>
    <phoneticPr fontId="2" type="noConversion"/>
  </si>
  <si>
    <r>
      <t>1</t>
    </r>
    <r>
      <rPr>
        <sz val="10"/>
        <rFont val="宋体"/>
        <family val="3"/>
        <charset val="134"/>
      </rPr>
      <t>立方英寸</t>
    </r>
    <phoneticPr fontId="2" type="noConversion"/>
  </si>
  <si>
    <r>
      <t>1</t>
    </r>
    <r>
      <rPr>
        <sz val="10"/>
        <rFont val="宋体"/>
        <family val="3"/>
        <charset val="134"/>
      </rPr>
      <t>英加仑</t>
    </r>
    <phoneticPr fontId="2" type="noConversion"/>
  </si>
  <si>
    <r>
      <t>1</t>
    </r>
    <r>
      <rPr>
        <sz val="10"/>
        <rFont val="宋体"/>
        <family val="3"/>
        <charset val="134"/>
      </rPr>
      <t>美加仑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液量</t>
    </r>
    <r>
      <rPr>
        <sz val="10"/>
        <rFont val="Times New Roman"/>
        <family val="1"/>
      </rPr>
      <t>)</t>
    </r>
    <phoneticPr fontId="2" type="noConversion"/>
  </si>
  <si>
    <r>
      <t>1</t>
    </r>
    <r>
      <rPr>
        <sz val="10"/>
        <rFont val="宋体"/>
        <family val="3"/>
        <charset val="134"/>
      </rPr>
      <t>石油桶(美制液量)</t>
    </r>
    <phoneticPr fontId="2" type="noConversion"/>
  </si>
  <si>
    <t>质重量</t>
    <phoneticPr fontId="2" type="noConversion"/>
  </si>
  <si>
    <t>吨</t>
    <phoneticPr fontId="2" type="noConversion"/>
  </si>
  <si>
    <t>千克</t>
    <phoneticPr fontId="2" type="noConversion"/>
  </si>
  <si>
    <t>英吨</t>
    <phoneticPr fontId="2" type="noConversion"/>
  </si>
  <si>
    <t>美吨</t>
    <phoneticPr fontId="2" type="noConversion"/>
  </si>
  <si>
    <t>磅</t>
    <phoneticPr fontId="2" type="noConversion"/>
  </si>
  <si>
    <r>
      <t>1</t>
    </r>
    <r>
      <rPr>
        <sz val="10"/>
        <rFont val="宋体"/>
        <family val="3"/>
        <charset val="134"/>
      </rPr>
      <t>吨</t>
    </r>
    <phoneticPr fontId="2" type="noConversion"/>
  </si>
  <si>
    <r>
      <t>1</t>
    </r>
    <r>
      <rPr>
        <sz val="10"/>
        <rFont val="宋体"/>
        <family val="3"/>
        <charset val="134"/>
      </rPr>
      <t>千克</t>
    </r>
    <phoneticPr fontId="2" type="noConversion"/>
  </si>
  <si>
    <r>
      <t>1</t>
    </r>
    <r>
      <rPr>
        <sz val="10"/>
        <rFont val="宋体"/>
        <family val="3"/>
        <charset val="134"/>
      </rPr>
      <t>市担</t>
    </r>
    <phoneticPr fontId="2" type="noConversion"/>
  </si>
  <si>
    <r>
      <t>1</t>
    </r>
    <r>
      <rPr>
        <sz val="10"/>
        <rFont val="宋体"/>
        <family val="3"/>
        <charset val="134"/>
      </rPr>
      <t>英吨</t>
    </r>
    <phoneticPr fontId="2" type="noConversion"/>
  </si>
  <si>
    <r>
      <t>1</t>
    </r>
    <r>
      <rPr>
        <sz val="10"/>
        <rFont val="宋体"/>
        <family val="3"/>
        <charset val="134"/>
      </rPr>
      <t>美吨</t>
    </r>
    <phoneticPr fontId="2" type="noConversion"/>
  </si>
  <si>
    <r>
      <t>1</t>
    </r>
    <r>
      <rPr>
        <sz val="10"/>
        <rFont val="宋体"/>
        <family val="3"/>
        <charset val="134"/>
      </rPr>
      <t>磅</t>
    </r>
    <phoneticPr fontId="2" type="noConversion"/>
  </si>
  <si>
    <t>国际单位制的基本单位</t>
    <phoneticPr fontId="40" type="noConversion"/>
  </si>
  <si>
    <t>量的名称</t>
    <phoneticPr fontId="40" type="noConversion"/>
  </si>
  <si>
    <t>单位名称</t>
    <phoneticPr fontId="40" type="noConversion"/>
  </si>
  <si>
    <t>单位符号</t>
    <phoneticPr fontId="40" type="noConversion"/>
  </si>
  <si>
    <t>其它表示示例/换算关系</t>
  </si>
  <si>
    <t>序号</t>
    <phoneticPr fontId="40" type="noConversion"/>
  </si>
  <si>
    <t>量的名称</t>
    <phoneticPr fontId="40" type="noConversion"/>
  </si>
  <si>
    <t>单位符号</t>
    <phoneticPr fontId="40" type="noConversion"/>
  </si>
  <si>
    <t>长度</t>
    <phoneticPr fontId="40" type="noConversion"/>
  </si>
  <si>
    <t>米</t>
    <phoneticPr fontId="40" type="noConversion"/>
  </si>
  <si>
    <t>m</t>
    <phoneticPr fontId="40" type="noConversion"/>
  </si>
  <si>
    <t>—</t>
    <phoneticPr fontId="40" type="noConversion"/>
  </si>
  <si>
    <t>国际单位制中具有专门名称的导出单位</t>
  </si>
  <si>
    <t>质量</t>
    <phoneticPr fontId="40" type="noConversion"/>
  </si>
  <si>
    <r>
      <t>千克</t>
    </r>
    <r>
      <rPr>
        <sz val="11"/>
        <color indexed="9"/>
        <rFont val="Times New Roman"/>
        <family val="1"/>
      </rPr>
      <t>/(</t>
    </r>
    <r>
      <rPr>
        <sz val="11"/>
        <color indexed="9"/>
        <rFont val="宋体"/>
        <family val="3"/>
        <charset val="134"/>
      </rPr>
      <t>公斤</t>
    </r>
    <r>
      <rPr>
        <sz val="11"/>
        <color indexed="9"/>
        <rFont val="Times New Roman"/>
        <family val="1"/>
      </rPr>
      <t>)</t>
    </r>
    <phoneticPr fontId="40" type="noConversion"/>
  </si>
  <si>
    <t>㎏</t>
    <phoneticPr fontId="40" type="noConversion"/>
  </si>
  <si>
    <t>时间</t>
    <phoneticPr fontId="40" type="noConversion"/>
  </si>
  <si>
    <t>秒</t>
    <phoneticPr fontId="40" type="noConversion"/>
  </si>
  <si>
    <t>s</t>
    <phoneticPr fontId="40" type="noConversion"/>
  </si>
  <si>
    <t>—</t>
    <phoneticPr fontId="40" type="noConversion"/>
  </si>
  <si>
    <t>电流</t>
    <phoneticPr fontId="40" type="noConversion"/>
  </si>
  <si>
    <t>安培</t>
    <phoneticPr fontId="40" type="noConversion"/>
  </si>
  <si>
    <t>A</t>
    <phoneticPr fontId="40" type="noConversion"/>
  </si>
  <si>
    <t>热力学温度</t>
    <phoneticPr fontId="40" type="noConversion"/>
  </si>
  <si>
    <t>开尔文</t>
    <phoneticPr fontId="40" type="noConversion"/>
  </si>
  <si>
    <t>K</t>
    <phoneticPr fontId="40" type="noConversion"/>
  </si>
  <si>
    <t>物质的量</t>
    <phoneticPr fontId="40" type="noConversion"/>
  </si>
  <si>
    <t>摩尔</t>
    <phoneticPr fontId="40" type="noConversion"/>
  </si>
  <si>
    <t>mol</t>
    <phoneticPr fontId="40" type="noConversion"/>
  </si>
  <si>
    <t>国际单位制的辅助单位</t>
  </si>
  <si>
    <t>发光强度</t>
    <phoneticPr fontId="40" type="noConversion"/>
  </si>
  <si>
    <t>坎德拉</t>
    <phoneticPr fontId="40" type="noConversion"/>
  </si>
  <si>
    <t>cd</t>
    <phoneticPr fontId="40" type="noConversion"/>
  </si>
  <si>
    <t>单位名称</t>
    <phoneticPr fontId="40" type="noConversion"/>
  </si>
  <si>
    <t>国际单位制中具有专门名称的导出单位</t>
    <phoneticPr fontId="40" type="noConversion"/>
  </si>
  <si>
    <t>频率</t>
    <phoneticPr fontId="40" type="noConversion"/>
  </si>
  <si>
    <t>赫〔兹〕</t>
    <phoneticPr fontId="40" type="noConversion"/>
  </si>
  <si>
    <t>Hz</t>
    <phoneticPr fontId="40" type="noConversion"/>
  </si>
  <si>
    <t>用于构成十进倍数和分数单位的词头</t>
  </si>
  <si>
    <t>力；重力</t>
    <phoneticPr fontId="40" type="noConversion"/>
  </si>
  <si>
    <t>牛〔顿〕</t>
    <phoneticPr fontId="40" type="noConversion"/>
  </si>
  <si>
    <t>N</t>
    <phoneticPr fontId="40" type="noConversion"/>
  </si>
  <si>
    <t>kg</t>
    <phoneticPr fontId="40" type="noConversion"/>
  </si>
  <si>
    <t>压力；压强；应力</t>
    <phoneticPr fontId="40" type="noConversion"/>
  </si>
  <si>
    <t>帕〔斯卡〕</t>
    <phoneticPr fontId="40" type="noConversion"/>
  </si>
  <si>
    <t>Pa</t>
    <phoneticPr fontId="40" type="noConversion"/>
  </si>
  <si>
    <t>N/m</t>
    <phoneticPr fontId="40" type="noConversion"/>
  </si>
  <si>
    <t>能量；功；热</t>
    <phoneticPr fontId="40" type="noConversion"/>
  </si>
  <si>
    <t>焦〔耳〕</t>
    <phoneticPr fontId="40" type="noConversion"/>
  </si>
  <si>
    <t>J</t>
    <phoneticPr fontId="40" type="noConversion"/>
  </si>
  <si>
    <t>N.m</t>
    <phoneticPr fontId="40" type="noConversion"/>
  </si>
  <si>
    <t>功率；辐射通量</t>
    <phoneticPr fontId="40" type="noConversion"/>
  </si>
  <si>
    <t>瓦〔特〕</t>
    <phoneticPr fontId="40" type="noConversion"/>
  </si>
  <si>
    <t>W</t>
    <phoneticPr fontId="40" type="noConversion"/>
  </si>
  <si>
    <t>J/s</t>
    <phoneticPr fontId="40" type="noConversion"/>
  </si>
  <si>
    <t>电荷量</t>
    <phoneticPr fontId="40" type="noConversion"/>
  </si>
  <si>
    <t>库〔仑〕</t>
    <phoneticPr fontId="40" type="noConversion"/>
  </si>
  <si>
    <t>C</t>
    <phoneticPr fontId="40" type="noConversion"/>
  </si>
  <si>
    <t>A.s</t>
    <phoneticPr fontId="40" type="noConversion"/>
  </si>
  <si>
    <t>国家选定的非国际单位制单位</t>
  </si>
  <si>
    <t>电位；电压；电动势</t>
    <phoneticPr fontId="40" type="noConversion"/>
  </si>
  <si>
    <t>伏〔特〕</t>
    <phoneticPr fontId="40" type="noConversion"/>
  </si>
  <si>
    <t>V</t>
    <phoneticPr fontId="40" type="noConversion"/>
  </si>
  <si>
    <t>W/A</t>
    <phoneticPr fontId="40" type="noConversion"/>
  </si>
  <si>
    <t>电容</t>
    <phoneticPr fontId="40" type="noConversion"/>
  </si>
  <si>
    <t>法〔拉〕</t>
    <phoneticPr fontId="40" type="noConversion"/>
  </si>
  <si>
    <t>F</t>
    <phoneticPr fontId="40" type="noConversion"/>
  </si>
  <si>
    <t>C/V</t>
    <phoneticPr fontId="40" type="noConversion"/>
  </si>
  <si>
    <t>电阻</t>
    <phoneticPr fontId="40" type="noConversion"/>
  </si>
  <si>
    <t>欧〔姆〕</t>
    <phoneticPr fontId="40" type="noConversion"/>
  </si>
  <si>
    <t>Ω</t>
    <phoneticPr fontId="40" type="noConversion"/>
  </si>
  <si>
    <t>V/A</t>
    <phoneticPr fontId="40" type="noConversion"/>
  </si>
  <si>
    <t>电导</t>
    <phoneticPr fontId="40" type="noConversion"/>
  </si>
  <si>
    <t>西〔门子〕</t>
    <phoneticPr fontId="40" type="noConversion"/>
  </si>
  <si>
    <t>S</t>
    <phoneticPr fontId="40" type="noConversion"/>
  </si>
  <si>
    <t>A/V</t>
    <phoneticPr fontId="40" type="noConversion"/>
  </si>
  <si>
    <t xml:space="preserve"> 其它表示示例/换算关系</t>
    <phoneticPr fontId="40" type="noConversion"/>
  </si>
  <si>
    <t>磁通量</t>
    <phoneticPr fontId="40" type="noConversion"/>
  </si>
  <si>
    <t>韦〔伯〕</t>
    <phoneticPr fontId="40" type="noConversion"/>
  </si>
  <si>
    <t>Wb</t>
    <phoneticPr fontId="40" type="noConversion"/>
  </si>
  <si>
    <t>V.s</t>
    <phoneticPr fontId="40" type="noConversion"/>
  </si>
  <si>
    <t>磁通量密度；磁感应强度</t>
    <phoneticPr fontId="40" type="noConversion"/>
  </si>
  <si>
    <t>特〔斯拉〕</t>
    <phoneticPr fontId="40" type="noConversion"/>
  </si>
  <si>
    <t>T</t>
    <phoneticPr fontId="40" type="noConversion"/>
  </si>
  <si>
    <t>Wb/m</t>
    <phoneticPr fontId="40" type="noConversion"/>
  </si>
  <si>
    <t>电感</t>
    <phoneticPr fontId="40" type="noConversion"/>
  </si>
  <si>
    <t>亨〔利〕</t>
    <phoneticPr fontId="40" type="noConversion"/>
  </si>
  <si>
    <t>H</t>
    <phoneticPr fontId="40" type="noConversion"/>
  </si>
  <si>
    <t>Wb/A</t>
    <phoneticPr fontId="40" type="noConversion"/>
  </si>
  <si>
    <t>摄氏温度</t>
    <phoneticPr fontId="40" type="noConversion"/>
  </si>
  <si>
    <t>摄氏度</t>
    <phoneticPr fontId="40" type="noConversion"/>
  </si>
  <si>
    <t>℃</t>
    <phoneticPr fontId="40" type="noConversion"/>
  </si>
  <si>
    <t>光通量</t>
    <phoneticPr fontId="40" type="noConversion"/>
  </si>
  <si>
    <t>流〔明〕</t>
    <phoneticPr fontId="40" type="noConversion"/>
  </si>
  <si>
    <t>lm</t>
    <phoneticPr fontId="40" type="noConversion"/>
  </si>
  <si>
    <t>cd.sr</t>
    <phoneticPr fontId="40" type="noConversion"/>
  </si>
  <si>
    <t>光照度</t>
    <phoneticPr fontId="40" type="noConversion"/>
  </si>
  <si>
    <t>勒〔克斯〕</t>
    <phoneticPr fontId="40" type="noConversion"/>
  </si>
  <si>
    <t>lx</t>
    <phoneticPr fontId="40" type="noConversion"/>
  </si>
  <si>
    <t>1m/m</t>
    <phoneticPr fontId="40" type="noConversion"/>
  </si>
  <si>
    <t>放射性活度</t>
    <phoneticPr fontId="40" type="noConversion"/>
  </si>
  <si>
    <t>贝可〔勒尔〕</t>
    <phoneticPr fontId="40" type="noConversion"/>
  </si>
  <si>
    <t>Bq</t>
    <phoneticPr fontId="40" type="noConversion"/>
  </si>
  <si>
    <t>吸收剂量</t>
    <phoneticPr fontId="40" type="noConversion"/>
  </si>
  <si>
    <t>戈〔瑞〕</t>
    <phoneticPr fontId="40" type="noConversion"/>
  </si>
  <si>
    <t>Gy</t>
    <phoneticPr fontId="40" type="noConversion"/>
  </si>
  <si>
    <t>J/kg</t>
    <phoneticPr fontId="40" type="noConversion"/>
  </si>
  <si>
    <t>剂量当量</t>
    <phoneticPr fontId="40" type="noConversion"/>
  </si>
  <si>
    <t>希〔沃特〕</t>
    <phoneticPr fontId="40" type="noConversion"/>
  </si>
  <si>
    <t>Sv</t>
    <phoneticPr fontId="40" type="noConversion"/>
  </si>
  <si>
    <t>国际单位制的辅助单位</t>
    <phoneticPr fontId="40" type="noConversion"/>
  </si>
  <si>
    <t>平面角</t>
    <phoneticPr fontId="40" type="noConversion"/>
  </si>
  <si>
    <t>弧度</t>
    <phoneticPr fontId="40" type="noConversion"/>
  </si>
  <si>
    <t>rad</t>
    <phoneticPr fontId="40" type="noConversion"/>
  </si>
  <si>
    <t>立体角</t>
    <phoneticPr fontId="40" type="noConversion"/>
  </si>
  <si>
    <t>球面度</t>
    <phoneticPr fontId="40" type="noConversion"/>
  </si>
  <si>
    <t>sr</t>
    <phoneticPr fontId="40" type="noConversion"/>
  </si>
  <si>
    <t>国家选定的非国际单位制单位</t>
    <phoneticPr fontId="40" type="noConversion"/>
  </si>
  <si>
    <r>
      <t>分</t>
    </r>
    <r>
      <rPr>
        <sz val="11"/>
        <color indexed="9"/>
        <rFont val="Times New Roman"/>
        <family val="1"/>
      </rPr>
      <t>/</t>
    </r>
    <r>
      <rPr>
        <sz val="11"/>
        <color indexed="9"/>
        <rFont val="宋体"/>
        <family val="3"/>
        <charset val="134"/>
      </rPr>
      <t>时</t>
    </r>
    <r>
      <rPr>
        <sz val="11"/>
        <color indexed="9"/>
        <rFont val="Times New Roman"/>
        <family val="1"/>
      </rPr>
      <t>/</t>
    </r>
    <r>
      <rPr>
        <sz val="11"/>
        <color indexed="9"/>
        <rFont val="宋体"/>
        <family val="3"/>
        <charset val="134"/>
      </rPr>
      <t>日</t>
    </r>
    <phoneticPr fontId="40" type="noConversion"/>
  </si>
  <si>
    <t>min / h / d</t>
    <phoneticPr fontId="40" type="noConversion"/>
  </si>
  <si>
    <t>1min</t>
    <phoneticPr fontId="40" type="noConversion"/>
  </si>
  <si>
    <t>=</t>
    <phoneticPr fontId="40" type="noConversion"/>
  </si>
  <si>
    <t>60s</t>
    <phoneticPr fontId="40" type="noConversion"/>
  </si>
  <si>
    <t>1h=</t>
    <phoneticPr fontId="40" type="noConversion"/>
  </si>
  <si>
    <t>60min=</t>
    <phoneticPr fontId="40" type="noConversion"/>
  </si>
  <si>
    <t>3600s</t>
    <phoneticPr fontId="40" type="noConversion"/>
  </si>
  <si>
    <t>1d</t>
    <phoneticPr fontId="40" type="noConversion"/>
  </si>
  <si>
    <t>24h</t>
    <phoneticPr fontId="40" type="noConversion"/>
  </si>
  <si>
    <t>86400s</t>
    <phoneticPr fontId="40" type="noConversion"/>
  </si>
  <si>
    <r>
      <t>秒</t>
    </r>
    <r>
      <rPr>
        <sz val="11"/>
        <color indexed="9"/>
        <rFont val="Times New Roman"/>
        <family val="1"/>
      </rPr>
      <t>/</t>
    </r>
    <r>
      <rPr>
        <sz val="11"/>
        <color indexed="9"/>
        <rFont val="宋体"/>
        <family val="3"/>
        <charset val="134"/>
      </rPr>
      <t>分</t>
    </r>
    <r>
      <rPr>
        <sz val="11"/>
        <color indexed="9"/>
        <rFont val="Times New Roman"/>
        <family val="1"/>
      </rPr>
      <t>/</t>
    </r>
    <r>
      <rPr>
        <sz val="11"/>
        <color indexed="9"/>
        <rFont val="宋体"/>
        <family val="3"/>
        <charset val="134"/>
      </rPr>
      <t>度</t>
    </r>
    <phoneticPr fontId="40" type="noConversion"/>
  </si>
  <si>
    <t>" /  ' /  °</t>
    <phoneticPr fontId="40" type="noConversion"/>
  </si>
  <si>
    <r>
      <t>1</t>
    </r>
    <r>
      <rPr>
        <sz val="11"/>
        <rFont val="GungsuhChe"/>
        <family val="3"/>
        <charset val="129"/>
      </rPr>
      <t>″</t>
    </r>
    <phoneticPr fontId="40" type="noConversion"/>
  </si>
  <si>
    <t>(π/</t>
    <phoneticPr fontId="40" type="noConversion"/>
  </si>
  <si>
    <t>64800)</t>
    <phoneticPr fontId="40" type="noConversion"/>
  </si>
  <si>
    <r>
      <t>1</t>
    </r>
    <r>
      <rPr>
        <sz val="11"/>
        <rFont val="GungsuhChe"/>
        <family val="3"/>
        <charset val="129"/>
      </rPr>
      <t>′</t>
    </r>
    <r>
      <rPr>
        <sz val="11"/>
        <rFont val="Times New Roman"/>
        <family val="1"/>
      </rPr>
      <t>=</t>
    </r>
    <phoneticPr fontId="40" type="noConversion"/>
  </si>
  <si>
    <r>
      <t>60</t>
    </r>
    <r>
      <rPr>
        <sz val="11"/>
        <rFont val="GungsuhChe"/>
        <family val="3"/>
        <charset val="129"/>
      </rPr>
      <t>″</t>
    </r>
    <r>
      <rPr>
        <sz val="11"/>
        <rFont val="Times New Roman"/>
        <family val="1"/>
      </rPr>
      <t>(π/</t>
    </r>
    <phoneticPr fontId="40" type="noConversion"/>
  </si>
  <si>
    <t>10800)</t>
    <phoneticPr fontId="40" type="noConversion"/>
  </si>
  <si>
    <t>1°</t>
    <phoneticPr fontId="40" type="noConversion"/>
  </si>
  <si>
    <r>
      <t>60</t>
    </r>
    <r>
      <rPr>
        <sz val="11"/>
        <rFont val="GungsuhChe"/>
        <family val="3"/>
        <charset val="129"/>
      </rPr>
      <t>′</t>
    </r>
    <phoneticPr fontId="40" type="noConversion"/>
  </si>
  <si>
    <t>180)</t>
    <phoneticPr fontId="40" type="noConversion"/>
  </si>
  <si>
    <t>旋转速度</t>
    <phoneticPr fontId="40" type="noConversion"/>
  </si>
  <si>
    <r>
      <t>转</t>
    </r>
    <r>
      <rPr>
        <sz val="11"/>
        <color indexed="9"/>
        <rFont val="Times New Roman"/>
        <family val="1"/>
      </rPr>
      <t>/</t>
    </r>
    <r>
      <rPr>
        <sz val="11"/>
        <color indexed="9"/>
        <rFont val="宋体"/>
        <family val="3"/>
        <charset val="134"/>
      </rPr>
      <t>分</t>
    </r>
    <phoneticPr fontId="40" type="noConversion"/>
  </si>
  <si>
    <t>r / min</t>
    <phoneticPr fontId="40" type="noConversion"/>
  </si>
  <si>
    <t>1r</t>
    <phoneticPr fontId="40" type="noConversion"/>
  </si>
  <si>
    <t>／</t>
    <phoneticPr fontId="40" type="noConversion"/>
  </si>
  <si>
    <t>min</t>
    <phoneticPr fontId="40" type="noConversion"/>
  </si>
  <si>
    <t>(1/60)</t>
    <phoneticPr fontId="40" type="noConversion"/>
  </si>
  <si>
    <t>s</t>
    <phoneticPr fontId="40" type="noConversion"/>
  </si>
  <si>
    <t>海里</t>
    <phoneticPr fontId="40" type="noConversion"/>
  </si>
  <si>
    <t>n mile</t>
    <phoneticPr fontId="40" type="noConversion"/>
  </si>
  <si>
    <t>n</t>
    <phoneticPr fontId="40" type="noConversion"/>
  </si>
  <si>
    <t>mile</t>
    <phoneticPr fontId="40" type="noConversion"/>
  </si>
  <si>
    <t>=1852</t>
    <phoneticPr fontId="40" type="noConversion"/>
  </si>
  <si>
    <t>速度</t>
    <phoneticPr fontId="40" type="noConversion"/>
  </si>
  <si>
    <t>节</t>
    <phoneticPr fontId="40" type="noConversion"/>
  </si>
  <si>
    <t>kn</t>
    <phoneticPr fontId="40" type="noConversion"/>
  </si>
  <si>
    <t>1kn</t>
    <phoneticPr fontId="40" type="noConversion"/>
  </si>
  <si>
    <t>1 n</t>
    <phoneticPr fontId="40" type="noConversion"/>
  </si>
  <si>
    <t>mile/h</t>
    <phoneticPr fontId="40" type="noConversion"/>
  </si>
  <si>
    <t>(1852/</t>
    <phoneticPr fontId="40" type="noConversion"/>
  </si>
  <si>
    <t>3600)</t>
    <phoneticPr fontId="40" type="noConversion"/>
  </si>
  <si>
    <t>m/s</t>
    <phoneticPr fontId="40" type="noConversion"/>
  </si>
  <si>
    <t>吨</t>
    <phoneticPr fontId="40" type="noConversion"/>
  </si>
  <si>
    <t>t</t>
    <phoneticPr fontId="40" type="noConversion"/>
  </si>
  <si>
    <t>1t</t>
    <phoneticPr fontId="40" type="noConversion"/>
  </si>
  <si>
    <r>
      <t>1u</t>
    </r>
    <r>
      <rPr>
        <sz val="11"/>
        <rFont val="宋体"/>
        <family val="3"/>
        <charset val="134"/>
      </rPr>
      <t>≈</t>
    </r>
    <phoneticPr fontId="40" type="noConversion"/>
  </si>
  <si>
    <t>×10</t>
    <phoneticPr fontId="40" type="noConversion"/>
  </si>
  <si>
    <t>原子质量</t>
    <phoneticPr fontId="40" type="noConversion"/>
  </si>
  <si>
    <t>u</t>
    <phoneticPr fontId="40" type="noConversion"/>
  </si>
  <si>
    <t>体积</t>
    <phoneticPr fontId="40" type="noConversion"/>
  </si>
  <si>
    <t>升</t>
    <phoneticPr fontId="40" type="noConversion"/>
  </si>
  <si>
    <r>
      <t>L</t>
    </r>
    <r>
      <rPr>
        <sz val="11"/>
        <color indexed="9"/>
        <rFont val="宋体"/>
        <family val="3"/>
        <charset val="134"/>
      </rPr>
      <t>（</t>
    </r>
    <r>
      <rPr>
        <sz val="11"/>
        <color indexed="9"/>
        <rFont val="Times New Roman"/>
        <family val="1"/>
      </rPr>
      <t>l</t>
    </r>
    <r>
      <rPr>
        <sz val="11"/>
        <color indexed="9"/>
        <rFont val="宋体"/>
        <family val="3"/>
        <charset val="134"/>
      </rPr>
      <t>）</t>
    </r>
    <phoneticPr fontId="40" type="noConversion"/>
  </si>
  <si>
    <t>1L</t>
    <phoneticPr fontId="40" type="noConversion"/>
  </si>
  <si>
    <t>1dm</t>
    <phoneticPr fontId="40" type="noConversion"/>
  </si>
  <si>
    <t>能</t>
    <phoneticPr fontId="40" type="noConversion"/>
  </si>
  <si>
    <t>电子伏</t>
    <phoneticPr fontId="40" type="noConversion"/>
  </si>
  <si>
    <t>eV</t>
    <phoneticPr fontId="40" type="noConversion"/>
  </si>
  <si>
    <t>1eV</t>
    <phoneticPr fontId="40" type="noConversion"/>
  </si>
  <si>
    <t>≈</t>
    <phoneticPr fontId="40" type="noConversion"/>
  </si>
  <si>
    <t>1.</t>
    <phoneticPr fontId="40" type="noConversion"/>
  </si>
  <si>
    <t>J</t>
    <phoneticPr fontId="40" type="noConversion"/>
  </si>
  <si>
    <t>级差</t>
    <phoneticPr fontId="40" type="noConversion"/>
  </si>
  <si>
    <t>分贝</t>
    <phoneticPr fontId="40" type="noConversion"/>
  </si>
  <si>
    <t>dB</t>
    <phoneticPr fontId="40" type="noConversion"/>
  </si>
  <si>
    <t>用于构成十进倍数和分数单位的词头</t>
    <phoneticPr fontId="40" type="noConversion"/>
  </si>
  <si>
    <t>所表示的因数</t>
    <phoneticPr fontId="40" type="noConversion"/>
  </si>
  <si>
    <t>词头名称</t>
    <phoneticPr fontId="40" type="noConversion"/>
  </si>
  <si>
    <r>
      <t>10</t>
    </r>
    <r>
      <rPr>
        <vertAlign val="superscript"/>
        <sz val="11"/>
        <color indexed="9"/>
        <rFont val="Arial"/>
        <family val="2"/>
      </rPr>
      <t>24</t>
    </r>
    <phoneticPr fontId="40" type="noConversion"/>
  </si>
  <si>
    <t>尧[它]</t>
    <phoneticPr fontId="40" type="noConversion"/>
  </si>
  <si>
    <t>(yotta)</t>
    <phoneticPr fontId="40" type="noConversion"/>
  </si>
  <si>
    <t>10的24次方</t>
  </si>
  <si>
    <t>Y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</si>
  <si>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21</t>
    </r>
    <phoneticPr fontId="40" type="noConversion"/>
  </si>
  <si>
    <t>泽[它]</t>
    <phoneticPr fontId="40" type="noConversion"/>
  </si>
  <si>
    <t>(zetta)</t>
    <phoneticPr fontId="40" type="noConversion"/>
  </si>
  <si>
    <t>10的21次方</t>
  </si>
  <si>
    <t>Z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</si>
  <si>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18</t>
    </r>
    <phoneticPr fontId="40" type="noConversion"/>
  </si>
  <si>
    <t>艾[可萨]</t>
    <phoneticPr fontId="40" type="noConversion"/>
  </si>
  <si>
    <t>(exa)</t>
    <phoneticPr fontId="40" type="noConversion"/>
  </si>
  <si>
    <t>10的18次方</t>
  </si>
  <si>
    <t>E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</si>
  <si>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15</t>
    </r>
    <phoneticPr fontId="40" type="noConversion"/>
  </si>
  <si>
    <t>拍[它]</t>
    <phoneticPr fontId="40" type="noConversion"/>
  </si>
  <si>
    <t>(peta)</t>
    <phoneticPr fontId="40" type="noConversion"/>
  </si>
  <si>
    <t>10的15次方</t>
  </si>
  <si>
    <t>P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</si>
  <si>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12</t>
    </r>
    <phoneticPr fontId="40" type="noConversion"/>
  </si>
  <si>
    <t>太[拉]</t>
    <phoneticPr fontId="40" type="noConversion"/>
  </si>
  <si>
    <t>(tera)</t>
    <phoneticPr fontId="40" type="noConversion"/>
  </si>
  <si>
    <r>
      <t>10</t>
    </r>
    <r>
      <rPr>
        <sz val="11"/>
        <rFont val="宋体"/>
        <family val="3"/>
        <charset val="134"/>
      </rPr>
      <t>的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次方</t>
    </r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</si>
  <si>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9</t>
    </r>
    <phoneticPr fontId="40" type="noConversion"/>
  </si>
  <si>
    <t>吉[咖]</t>
    <phoneticPr fontId="40" type="noConversion"/>
  </si>
  <si>
    <t>(giga)</t>
    <phoneticPr fontId="40" type="noConversion"/>
  </si>
  <si>
    <t>10的9次方</t>
  </si>
  <si>
    <t>G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</si>
  <si>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6</t>
    </r>
    <phoneticPr fontId="40" type="noConversion"/>
  </si>
  <si>
    <t>兆</t>
    <phoneticPr fontId="40" type="noConversion"/>
  </si>
  <si>
    <t>(mega)</t>
    <phoneticPr fontId="40" type="noConversion"/>
  </si>
  <si>
    <t>10的6次方</t>
  </si>
  <si>
    <t>M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</si>
  <si>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3</t>
    </r>
    <phoneticPr fontId="40" type="noConversion"/>
  </si>
  <si>
    <t>千</t>
    <phoneticPr fontId="40" type="noConversion"/>
  </si>
  <si>
    <t>(kilo)</t>
    <phoneticPr fontId="40" type="noConversion"/>
  </si>
  <si>
    <t>10的3次方</t>
  </si>
  <si>
    <r>
      <t>10</t>
    </r>
    <r>
      <rPr>
        <vertAlign val="superscript"/>
        <sz val="11"/>
        <color indexed="9"/>
        <rFont val="Lucida Sans Unicode"/>
        <family val="2"/>
      </rPr>
      <t>2</t>
    </r>
    <phoneticPr fontId="40" type="noConversion"/>
  </si>
  <si>
    <t>百</t>
    <phoneticPr fontId="40" type="noConversion"/>
  </si>
  <si>
    <t>(hecto)</t>
    <phoneticPr fontId="40" type="noConversion"/>
  </si>
  <si>
    <t>10的2次方</t>
  </si>
  <si>
    <t>h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</si>
  <si>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1</t>
    </r>
    <phoneticPr fontId="40" type="noConversion"/>
  </si>
  <si>
    <t>十</t>
    <phoneticPr fontId="40" type="noConversion"/>
  </si>
  <si>
    <t>(deca)</t>
    <phoneticPr fontId="40" type="noConversion"/>
  </si>
  <si>
    <t>10的1次方</t>
  </si>
  <si>
    <t>da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</si>
  <si>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-1</t>
    </r>
    <phoneticPr fontId="40" type="noConversion"/>
  </si>
  <si>
    <t>分</t>
    <phoneticPr fontId="40" type="noConversion"/>
  </si>
  <si>
    <t>(deci)</t>
    <phoneticPr fontId="40" type="noConversion"/>
  </si>
  <si>
    <t>10的-1次方</t>
  </si>
  <si>
    <t xml:space="preserve">d 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</si>
  <si>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-2</t>
    </r>
    <phoneticPr fontId="40" type="noConversion"/>
  </si>
  <si>
    <t>厘</t>
    <phoneticPr fontId="40" type="noConversion"/>
  </si>
  <si>
    <t>(centi)</t>
    <phoneticPr fontId="40" type="noConversion"/>
  </si>
  <si>
    <t>10的-2次方</t>
  </si>
  <si>
    <t>c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</si>
  <si>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-3</t>
    </r>
    <phoneticPr fontId="40" type="noConversion"/>
  </si>
  <si>
    <t>毫</t>
    <phoneticPr fontId="40" type="noConversion"/>
  </si>
  <si>
    <t>(milli)</t>
    <phoneticPr fontId="40" type="noConversion"/>
  </si>
  <si>
    <t>10的-3次方</t>
  </si>
  <si>
    <r>
      <t>10</t>
    </r>
    <r>
      <rPr>
        <vertAlign val="superscript"/>
        <sz val="11"/>
        <color indexed="9"/>
        <rFont val="Lucida Sans Unicode"/>
        <family val="2"/>
      </rPr>
      <t>-6</t>
    </r>
    <phoneticPr fontId="40" type="noConversion"/>
  </si>
  <si>
    <t>微</t>
    <phoneticPr fontId="40" type="noConversion"/>
  </si>
  <si>
    <t>(micro)</t>
    <phoneticPr fontId="40" type="noConversion"/>
  </si>
  <si>
    <t>10的-6次方</t>
  </si>
  <si>
    <r>
      <t>10</t>
    </r>
    <r>
      <rPr>
        <vertAlign val="superscript"/>
        <sz val="11"/>
        <color indexed="9"/>
        <rFont val="Lucida Sans Unicode"/>
        <family val="2"/>
      </rPr>
      <t>-9</t>
    </r>
    <phoneticPr fontId="40" type="noConversion"/>
  </si>
  <si>
    <t>纳[诺]</t>
    <phoneticPr fontId="40" type="noConversion"/>
  </si>
  <si>
    <t>(nano)</t>
    <phoneticPr fontId="40" type="noConversion"/>
  </si>
  <si>
    <t>10的-9次方</t>
  </si>
  <si>
    <r>
      <t>10</t>
    </r>
    <r>
      <rPr>
        <vertAlign val="superscript"/>
        <sz val="11"/>
        <color indexed="9"/>
        <rFont val="Lucida Sans Unicode"/>
        <family val="2"/>
      </rPr>
      <t>-12</t>
    </r>
    <phoneticPr fontId="40" type="noConversion"/>
  </si>
  <si>
    <t>皮[可]</t>
    <phoneticPr fontId="40" type="noConversion"/>
  </si>
  <si>
    <t>(pico)</t>
    <phoneticPr fontId="40" type="noConversion"/>
  </si>
  <si>
    <t>10的-12次方</t>
  </si>
  <si>
    <t>p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</si>
  <si>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-15</t>
    </r>
    <phoneticPr fontId="40" type="noConversion"/>
  </si>
  <si>
    <t>飞[母托]</t>
    <phoneticPr fontId="40" type="noConversion"/>
  </si>
  <si>
    <t>(femto)</t>
    <phoneticPr fontId="40" type="noConversion"/>
  </si>
  <si>
    <t>10的-15次方</t>
  </si>
  <si>
    <t>f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</si>
  <si>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-18</t>
    </r>
    <phoneticPr fontId="40" type="noConversion"/>
  </si>
  <si>
    <t>阿[托]</t>
    <phoneticPr fontId="40" type="noConversion"/>
  </si>
  <si>
    <t>(attc)</t>
    <phoneticPr fontId="40" type="noConversion"/>
  </si>
  <si>
    <t>10的-18次方</t>
  </si>
  <si>
    <t>a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</si>
  <si>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-21</t>
    </r>
    <phoneticPr fontId="40" type="noConversion"/>
  </si>
  <si>
    <t>仄[普托]</t>
    <phoneticPr fontId="40" type="noConversion"/>
  </si>
  <si>
    <t>(zepto)</t>
    <phoneticPr fontId="40" type="noConversion"/>
  </si>
  <si>
    <t>10的-21次方</t>
  </si>
  <si>
    <t>z</t>
    <phoneticPr fontId="40" type="noConversion"/>
  </si>
  <si>
    <r>
      <t>10</t>
    </r>
    <r>
      <rPr>
        <vertAlign val="superscript"/>
        <sz val="11"/>
        <color indexed="9"/>
        <rFont val="Lucida Sans Unicode"/>
        <family val="2"/>
      </rPr>
      <t>-24</t>
    </r>
    <phoneticPr fontId="40" type="noConversion"/>
  </si>
  <si>
    <t>幺[科托]</t>
    <phoneticPr fontId="40" type="noConversion"/>
  </si>
  <si>
    <t>(yocto)</t>
    <phoneticPr fontId="40" type="noConversion"/>
  </si>
  <si>
    <t>10的-24次方</t>
  </si>
  <si>
    <t>y</t>
    <phoneticPr fontId="40" type="noConversion"/>
  </si>
  <si>
    <t>压力换算</t>
    <phoneticPr fontId="40" type="noConversion"/>
  </si>
  <si>
    <t>帕斯卡
(Pa = N/m2)</t>
    <phoneticPr fontId="40" type="noConversion"/>
  </si>
  <si>
    <t>千帕
(kPa)</t>
    <phoneticPr fontId="40" type="noConversion"/>
  </si>
  <si>
    <t>巴
(bar)</t>
    <phoneticPr fontId="40" type="noConversion"/>
  </si>
  <si>
    <t>毫巴
(mbar)</t>
    <phoneticPr fontId="40" type="noConversion"/>
  </si>
  <si>
    <t>标准大气压
(atm)</t>
    <phoneticPr fontId="40" type="noConversion"/>
  </si>
  <si>
    <t>毫米汞柱(托)
(mm Hg = Torr)</t>
    <phoneticPr fontId="40" type="noConversion"/>
  </si>
  <si>
    <t>毫米水柱
(mmH2O)</t>
    <phoneticPr fontId="40" type="noConversion"/>
  </si>
  <si>
    <r>
      <t>公斤力/米</t>
    </r>
    <r>
      <rPr>
        <vertAlign val="superscript"/>
        <sz val="10"/>
        <rFont val="宋体"/>
        <family val="3"/>
        <charset val="134"/>
      </rPr>
      <t xml:space="preserve">2
</t>
    </r>
    <r>
      <rPr>
        <sz val="10"/>
        <rFont val="宋体"/>
        <family val="3"/>
        <charset val="134"/>
      </rPr>
      <t>(kgf/m2)</t>
    </r>
    <phoneticPr fontId="40" type="noConversion"/>
  </si>
  <si>
    <r>
      <t>公斤力/厘米</t>
    </r>
    <r>
      <rPr>
        <vertAlign val="superscript"/>
        <sz val="10"/>
        <rFont val="宋体"/>
        <family val="3"/>
        <charset val="134"/>
      </rPr>
      <t xml:space="preserve">2
</t>
    </r>
    <r>
      <rPr>
        <sz val="10"/>
        <rFont val="宋体"/>
        <family val="3"/>
        <charset val="134"/>
      </rPr>
      <t>(kgf/cm2)</t>
    </r>
    <phoneticPr fontId="40" type="noConversion"/>
  </si>
  <si>
    <r>
      <t>磅力/英尺</t>
    </r>
    <r>
      <rPr>
        <vertAlign val="superscript"/>
        <sz val="10"/>
        <rFont val="宋体"/>
        <family val="3"/>
        <charset val="134"/>
      </rPr>
      <t xml:space="preserve">2
</t>
    </r>
    <r>
      <rPr>
        <sz val="10"/>
        <rFont val="宋体"/>
        <family val="3"/>
        <charset val="134"/>
      </rPr>
      <t>(lbf/ft2)</t>
    </r>
    <phoneticPr fontId="40" type="noConversion"/>
  </si>
  <si>
    <r>
      <t>磅力/英寸</t>
    </r>
    <r>
      <rPr>
        <vertAlign val="superscript"/>
        <sz val="10"/>
        <rFont val="宋体"/>
        <family val="3"/>
        <charset val="134"/>
      </rPr>
      <t xml:space="preserve">2
</t>
    </r>
    <r>
      <rPr>
        <sz val="10"/>
        <rFont val="宋体"/>
        <family val="3"/>
        <charset val="134"/>
      </rPr>
      <t>(lbf/in2 = PSI)</t>
    </r>
    <phoneticPr fontId="40" type="noConversion"/>
  </si>
  <si>
    <t>兆帕
(MPa)</t>
    <phoneticPr fontId="40" type="noConversion"/>
  </si>
  <si>
    <r>
      <t>1帕(斯卡)(Pa = N/m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)</t>
    </r>
    <phoneticPr fontId="40" type="noConversion"/>
  </si>
  <si>
    <t>1千帕(kPa)</t>
    <phoneticPr fontId="40" type="noConversion"/>
  </si>
  <si>
    <t>工业管道按介质设计压力（工作压力）分为以下三类：</t>
    <phoneticPr fontId="40" type="noConversion"/>
  </si>
  <si>
    <t>1巴(bar)</t>
    <phoneticPr fontId="40" type="noConversion"/>
  </si>
  <si>
    <r>
      <t xml:space="preserve">1、低压管道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→</t>
    </r>
    <phoneticPr fontId="40" type="noConversion"/>
  </si>
  <si>
    <r>
      <t xml:space="preserve"> </t>
    </r>
    <r>
      <rPr>
        <sz val="12"/>
        <rFont val="宋体"/>
        <family val="3"/>
        <charset val="134"/>
      </rPr>
      <t>0＜P≤1.6MPa</t>
    </r>
    <phoneticPr fontId="40" type="noConversion"/>
  </si>
  <si>
    <t>1毫巴(mbar)</t>
    <phoneticPr fontId="40" type="noConversion"/>
  </si>
  <si>
    <t>2、中压管道　→</t>
    <phoneticPr fontId="40" type="noConversion"/>
  </si>
  <si>
    <r>
      <t xml:space="preserve"> </t>
    </r>
    <r>
      <rPr>
        <sz val="12"/>
        <rFont val="宋体"/>
        <family val="3"/>
        <charset val="134"/>
      </rPr>
      <t>1.6MPa＜P≤10MPa</t>
    </r>
    <phoneticPr fontId="40" type="noConversion"/>
  </si>
  <si>
    <t>1标准大气压(atm)</t>
    <phoneticPr fontId="40" type="noConversion"/>
  </si>
  <si>
    <t>3、高压管道　→</t>
    <phoneticPr fontId="40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</si>
  <si>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10MPa＜P≤42MPa</t>
    </r>
    <phoneticPr fontId="40" type="noConversion"/>
  </si>
  <si>
    <t>1毫米汞柱(托)(mm Hg = Torr)</t>
    <phoneticPr fontId="40" type="noConversion"/>
  </si>
  <si>
    <t>—</t>
    <phoneticPr fontId="40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</si>
  <si>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蒸汽管道P≥9MPa，工作温度不低于500℃时为高压。</t>
    </r>
    <phoneticPr fontId="40" type="noConversion"/>
  </si>
  <si>
    <t>1毫米水柱(mmH2O)</t>
    <phoneticPr fontId="40" type="noConversion"/>
  </si>
  <si>
    <t>静置设备按设计压力分为以下五类：</t>
    <phoneticPr fontId="40" type="noConversion"/>
  </si>
  <si>
    <r>
      <t>1公斤力/平方米(kgf/m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)</t>
    </r>
    <phoneticPr fontId="40" type="noConversion"/>
  </si>
  <si>
    <t>1、常压设备   →</t>
    <phoneticPr fontId="40" type="noConversion"/>
  </si>
  <si>
    <t>P＜0.1MPa</t>
    <phoneticPr fontId="40" type="noConversion"/>
  </si>
  <si>
    <r>
      <t>1公斤力/平方厘米</t>
    </r>
    <r>
      <rPr>
        <sz val="10"/>
        <rFont val="宋体"/>
        <family val="3"/>
        <charset val="134"/>
      </rPr>
      <t>(kgf/cm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)</t>
    </r>
    <phoneticPr fontId="40" type="noConversion"/>
  </si>
  <si>
    <t>2、低压设备   →</t>
    <phoneticPr fontId="40" type="noConversion"/>
  </si>
  <si>
    <t>0.1MPa≤P＜1.6MPa</t>
    <phoneticPr fontId="40" type="noConversion"/>
  </si>
  <si>
    <r>
      <t>1磅力/平方英尺</t>
    </r>
    <r>
      <rPr>
        <sz val="10"/>
        <rFont val="宋体"/>
        <family val="3"/>
        <charset val="134"/>
      </rPr>
      <t>(lbf/ft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)</t>
    </r>
    <phoneticPr fontId="40" type="noConversion"/>
  </si>
  <si>
    <t>3、中压设备   →</t>
    <phoneticPr fontId="40" type="noConversion"/>
  </si>
  <si>
    <t>1.6MPa≤P＜10MPa</t>
    <phoneticPr fontId="40" type="noConversion"/>
  </si>
  <si>
    <r>
      <t>1磅力/平方英寸</t>
    </r>
    <r>
      <rPr>
        <sz val="10"/>
        <rFont val="宋体"/>
        <family val="3"/>
        <charset val="134"/>
      </rPr>
      <t>(lbf/in2 = PSI)</t>
    </r>
    <phoneticPr fontId="40" type="noConversion"/>
  </si>
  <si>
    <t>4、高压设备   →</t>
    <phoneticPr fontId="40" type="noConversion"/>
  </si>
  <si>
    <t>10MPa≤P＜100MPa</t>
    <phoneticPr fontId="40" type="noConversion"/>
  </si>
  <si>
    <t>1兆帕(MPa)</t>
    <phoneticPr fontId="40" type="noConversion"/>
  </si>
  <si>
    <t>5、超高压设备 →</t>
    <phoneticPr fontId="40" type="noConversion"/>
  </si>
  <si>
    <t>P≥100MPa</t>
    <phoneticPr fontId="40" type="noConversion"/>
  </si>
  <si>
    <t>帕(斯卡)
(Pa)</t>
    <phoneticPr fontId="40" type="noConversion"/>
  </si>
  <si>
    <t>千帕
(kPa)</t>
    <phoneticPr fontId="40" type="noConversion"/>
  </si>
  <si>
    <t>毫巴
(mbar)</t>
    <phoneticPr fontId="40" type="noConversion"/>
  </si>
  <si>
    <t>标准大气压
(atm)</t>
    <phoneticPr fontId="40" type="noConversion"/>
  </si>
  <si>
    <t>毫米汞柱(托)
(Torr)</t>
    <phoneticPr fontId="40" type="noConversion"/>
  </si>
  <si>
    <t>毫米水柱
(mmH2O)</t>
    <phoneticPr fontId="40" type="noConversion"/>
  </si>
  <si>
    <r>
      <t>公斤力/米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 xml:space="preserve">
(kgf/m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40" type="noConversion"/>
  </si>
  <si>
    <r>
      <t>公斤力/厘米</t>
    </r>
    <r>
      <rPr>
        <b/>
        <vertAlign val="superscript"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 xml:space="preserve">
(kgf/cm</t>
    </r>
    <r>
      <rPr>
        <b/>
        <vertAlign val="superscript"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)</t>
    </r>
    <phoneticPr fontId="40" type="noConversion"/>
  </si>
  <si>
    <r>
      <t>磅力/英尺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 xml:space="preserve">
(lbf/ft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40" type="noConversion"/>
  </si>
  <si>
    <r>
      <t>磅力/英寸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 xml:space="preserve">
(lbf/in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 = PSI)</t>
    </r>
    <phoneticPr fontId="40" type="noConversion"/>
  </si>
  <si>
    <t>兆帕
(MPa)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</si>
</sst>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00_ "/>
    <numFmt numFmtId="177" formatCode="0.00000"/>
    <numFmt numFmtId="178" formatCode="0.000000"/>
    <numFmt numFmtId="179" formatCode="0.00000_ "/>
    <numFmt numFmtId="180" formatCode="0.000000_ "/>
    <numFmt numFmtId="181" formatCode="0.0000000_ "/>
    <numFmt numFmtId="182" formatCode="0.0000_);[Red]\(0.0000\)"/>
    <numFmt numFmtId="183" formatCode="0.00000_);[Red]\(0.00000\)"/>
    <numFmt numFmtId="184" formatCode="0.000;_尀"/>
  </numFmts>
  <fonts count="8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8"/>
      <color indexed="12"/>
      <name val="华文行楷"/>
      <family val="3"/>
      <charset val="134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2"/>
      <color indexed="12"/>
      <name val="宋体"/>
      <family val="3"/>
      <charset val="134"/>
    </font>
    <font>
      <b/>
      <sz val="14"/>
      <color indexed="9"/>
      <name val="华文中宋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b/>
      <sz val="14"/>
      <color indexed="12"/>
      <name val="华文中宋"/>
      <family val="3"/>
      <charset val="134"/>
    </font>
    <font>
      <vertAlign val="superscript"/>
      <sz val="10"/>
      <name val="Times New Roman"/>
      <family val="1"/>
    </font>
    <font>
      <vertAlign val="superscript"/>
      <sz val="10"/>
      <name val="宋体"/>
      <family val="3"/>
      <charset val="134"/>
    </font>
    <font>
      <sz val="1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MS Sans Serif"/>
      <family val="2"/>
    </font>
    <font>
      <sz val="14"/>
      <name val="Arial"/>
      <family val="2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黑体"/>
      <family val="3"/>
      <charset val="134"/>
    </font>
    <font>
      <sz val="9"/>
      <name val="宋体"/>
      <family val="3"/>
      <charset val="134"/>
    </font>
    <font>
      <sz val="11"/>
      <color indexed="9"/>
      <name val="GungsuhChe"/>
      <family val="3"/>
      <charset val="129"/>
    </font>
    <font>
      <vertAlign val="superscript"/>
      <sz val="11"/>
      <color indexed="9"/>
      <name val="GungsuhChe"/>
      <family val="3"/>
      <charset val="129"/>
    </font>
    <font>
      <sz val="12"/>
      <color indexed="9"/>
      <name val="宋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vertAlign val="superscript"/>
      <sz val="11"/>
      <name val="GungsuhChe"/>
      <family val="3"/>
      <charset val="129"/>
    </font>
    <font>
      <sz val="11"/>
      <name val="GungsuhChe"/>
      <family val="3"/>
      <charset val="129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11"/>
      <color indexed="10"/>
      <name val="宋体"/>
      <family val="3"/>
      <charset val="134"/>
    </font>
    <font>
      <sz val="11"/>
      <color indexed="11"/>
      <name val="华文中宋"/>
      <family val="3"/>
      <charset val="134"/>
    </font>
    <font>
      <sz val="11"/>
      <color indexed="9"/>
      <name val="华文中宋"/>
      <family val="3"/>
      <charset val="134"/>
    </font>
    <font>
      <sz val="11"/>
      <name val="Times New Roman"/>
      <family val="1"/>
    </font>
    <font>
      <sz val="16"/>
      <name val="华文中宋"/>
      <family val="3"/>
      <charset val="134"/>
    </font>
    <font>
      <b/>
      <sz val="11"/>
      <color indexed="9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9"/>
      <name val="Times New Roman"/>
      <family val="1"/>
    </font>
    <font>
      <vertAlign val="superscript"/>
      <sz val="10"/>
      <name val="宋体"/>
      <family val="3"/>
      <charset val="134"/>
    </font>
    <font>
      <vertAlign val="superscript"/>
      <sz val="11"/>
      <name val="Times New Roman"/>
      <family val="1"/>
    </font>
    <font>
      <b/>
      <sz val="10"/>
      <name val="宋体"/>
      <family val="3"/>
      <charset val="134"/>
    </font>
    <font>
      <b/>
      <sz val="11"/>
      <color indexed="9"/>
      <name val="Times New Roman"/>
      <family val="1"/>
    </font>
    <font>
      <b/>
      <sz val="11"/>
      <name val="GungsuhChe"/>
      <family val="3"/>
      <charset val="129"/>
    </font>
    <font>
      <b/>
      <vertAlign val="superscript"/>
      <sz val="11"/>
      <name val="GungsuhChe"/>
      <family val="3"/>
      <charset val="129"/>
    </font>
    <font>
      <sz val="11"/>
      <color indexed="9"/>
      <name val="Arial"/>
      <family val="2"/>
    </font>
    <font>
      <vertAlign val="superscript"/>
      <sz val="11"/>
      <color indexed="9"/>
      <name val="Arial"/>
      <family val="2"/>
    </font>
    <font>
      <vertAlign val="superscript"/>
      <sz val="11"/>
      <color indexed="9"/>
      <name val="Lucida Sans Unicode"/>
      <family val="2"/>
    </font>
    <font>
      <b/>
      <sz val="16"/>
      <color indexed="10"/>
      <name val="宋体"/>
      <family val="3"/>
      <charset val="134"/>
    </font>
    <font>
      <b/>
      <sz val="18"/>
      <color indexed="10"/>
      <name val="华文中宋"/>
      <family val="3"/>
      <charset val="134"/>
    </font>
    <font>
      <i/>
      <sz val="16"/>
      <name val="华文中宋"/>
      <family val="3"/>
      <charset val="134"/>
    </font>
    <font>
      <sz val="9"/>
      <name val="Arial"/>
      <family val="2"/>
    </font>
    <font>
      <b/>
      <sz val="16"/>
      <color indexed="12"/>
      <name val="宋体"/>
      <family val="3"/>
      <charset val="134"/>
    </font>
    <font>
      <b/>
      <sz val="18"/>
      <color indexed="12"/>
      <name val="华文中宋"/>
      <family val="3"/>
      <charset val="134"/>
    </font>
    <font>
      <i/>
      <sz val="16"/>
      <name val="华文行楷"/>
      <family val="3"/>
      <charset val="134"/>
    </font>
    <font>
      <sz val="12"/>
      <name val="Gill Sans MT"/>
      <family val="2"/>
    </font>
    <font>
      <vertAlign val="superscript"/>
      <sz val="11"/>
      <name val="宋体"/>
      <family val="3"/>
      <charset val="134"/>
    </font>
    <font>
      <b/>
      <vertAlign val="superscript"/>
      <sz val="11"/>
      <name val="宋体"/>
      <family val="3"/>
      <charset val="13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23"/>
      </right>
      <top style="medium">
        <color indexed="23"/>
      </top>
      <bottom style="medium">
        <color indexed="22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medium">
        <color indexed="22"/>
      </bottom>
      <diagonal/>
    </border>
    <border>
      <left style="hair">
        <color indexed="23"/>
      </left>
      <right/>
      <top style="medium">
        <color indexed="23"/>
      </top>
      <bottom style="medium">
        <color indexed="22"/>
      </bottom>
      <diagonal/>
    </border>
    <border>
      <left/>
      <right style="hair">
        <color indexed="23"/>
      </right>
      <top style="medium">
        <color indexed="23"/>
      </top>
      <bottom style="medium">
        <color indexed="31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medium">
        <color indexed="31"/>
      </bottom>
      <diagonal/>
    </border>
    <border>
      <left style="hair">
        <color indexed="23"/>
      </left>
      <right/>
      <top style="medium">
        <color indexed="23"/>
      </top>
      <bottom style="medium">
        <color indexed="31"/>
      </bottom>
      <diagonal/>
    </border>
    <border>
      <left/>
      <right/>
      <top style="medium">
        <color indexed="31"/>
      </top>
      <bottom/>
      <diagonal/>
    </border>
    <border>
      <left/>
      <right/>
      <top/>
      <bottom style="medium">
        <color indexed="23"/>
      </bottom>
      <diagonal/>
    </border>
    <border>
      <left/>
      <right style="hair">
        <color indexed="23"/>
      </right>
      <top style="medium">
        <color indexed="23"/>
      </top>
      <bottom/>
      <diagonal/>
    </border>
    <border>
      <left style="hair">
        <color indexed="23"/>
      </left>
      <right style="hair">
        <color indexed="23"/>
      </right>
      <top style="medium">
        <color indexed="23"/>
      </top>
      <bottom/>
      <diagonal/>
    </border>
    <border>
      <left style="hair">
        <color indexed="23"/>
      </left>
      <right/>
      <top style="medium">
        <color indexed="23"/>
      </top>
      <bottom/>
      <diagonal/>
    </border>
    <border>
      <left style="medium">
        <color indexed="41"/>
      </left>
      <right/>
      <top style="medium">
        <color indexed="41"/>
      </top>
      <bottom/>
      <diagonal/>
    </border>
    <border>
      <left/>
      <right/>
      <top style="medium">
        <color indexed="41"/>
      </top>
      <bottom/>
      <diagonal/>
    </border>
    <border>
      <left/>
      <right style="medium">
        <color indexed="55"/>
      </right>
      <top style="medium">
        <color indexed="41"/>
      </top>
      <bottom/>
      <diagonal/>
    </border>
    <border>
      <left style="medium">
        <color indexed="41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/>
      <right/>
      <top style="medium">
        <color indexed="55"/>
      </top>
      <bottom style="medium">
        <color indexed="41"/>
      </bottom>
      <diagonal/>
    </border>
    <border>
      <left/>
      <right style="medium">
        <color indexed="41"/>
      </right>
      <top style="medium">
        <color indexed="55"/>
      </top>
      <bottom style="medium">
        <color indexed="4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41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55"/>
      </left>
      <right/>
      <top style="medium">
        <color indexed="55"/>
      </top>
      <bottom style="medium">
        <color indexed="41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52"/>
      </top>
      <bottom style="medium">
        <color indexed="55"/>
      </bottom>
      <diagonal/>
    </border>
    <border>
      <left/>
      <right style="thin">
        <color indexed="52"/>
      </right>
      <top style="thin">
        <color indexed="52"/>
      </top>
      <bottom style="medium">
        <color indexed="5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23"/>
      </right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 style="medium">
        <color indexed="23"/>
      </right>
      <top style="medium">
        <color indexed="9"/>
      </top>
      <bottom/>
      <diagonal/>
    </border>
    <border>
      <left style="medium">
        <color indexed="23"/>
      </left>
      <right/>
      <top/>
      <bottom style="thick">
        <color indexed="27"/>
      </bottom>
      <diagonal/>
    </border>
    <border>
      <left/>
      <right/>
      <top/>
      <bottom style="thick">
        <color indexed="27"/>
      </bottom>
      <diagonal/>
    </border>
    <border>
      <left/>
      <right style="medium">
        <color indexed="23"/>
      </right>
      <top/>
      <bottom style="thick">
        <color indexed="27"/>
      </bottom>
      <diagonal/>
    </border>
    <border>
      <left style="medium">
        <color indexed="23"/>
      </left>
      <right style="thin">
        <color indexed="64"/>
      </right>
      <top style="thick">
        <color indexed="27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ck">
        <color indexed="27"/>
      </top>
      <bottom style="medium">
        <color indexed="55"/>
      </bottom>
      <diagonal/>
    </border>
    <border>
      <left style="thin">
        <color indexed="64"/>
      </left>
      <right style="medium">
        <color indexed="23"/>
      </right>
      <top style="thick">
        <color indexed="27"/>
      </top>
      <bottom style="medium">
        <color indexed="55"/>
      </bottom>
      <diagonal/>
    </border>
    <border>
      <left style="medium">
        <color indexed="23"/>
      </left>
      <right style="thin">
        <color indexed="64"/>
      </right>
      <top style="medium">
        <color indexed="55"/>
      </top>
      <bottom style="medium">
        <color indexed="2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23"/>
      </right>
      <top style="medium">
        <color indexed="55"/>
      </top>
      <bottom style="medium">
        <color indexed="27"/>
      </bottom>
      <diagonal/>
    </border>
    <border>
      <left style="medium">
        <color indexed="23"/>
      </left>
      <right style="thin">
        <color indexed="64"/>
      </right>
      <top style="medium">
        <color indexed="27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27"/>
      </top>
      <bottom style="medium">
        <color indexed="55"/>
      </bottom>
      <diagonal/>
    </border>
    <border>
      <left style="thin">
        <color indexed="64"/>
      </left>
      <right style="medium">
        <color indexed="23"/>
      </right>
      <top style="medium">
        <color indexed="27"/>
      </top>
      <bottom style="medium">
        <color indexed="55"/>
      </bottom>
      <diagonal/>
    </border>
    <border>
      <left style="medium">
        <color indexed="23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 style="medium">
        <color indexed="23"/>
      </right>
      <top style="medium">
        <color indexed="55"/>
      </top>
      <bottom style="medium">
        <color indexed="55"/>
      </bottom>
      <diagonal/>
    </border>
    <border>
      <left style="medium">
        <color indexed="23"/>
      </left>
      <right/>
      <top style="medium">
        <color indexed="41"/>
      </top>
      <bottom style="medium">
        <color indexed="23"/>
      </bottom>
      <diagonal/>
    </border>
    <border>
      <left/>
      <right/>
      <top style="medium">
        <color indexed="41"/>
      </top>
      <bottom style="medium">
        <color indexed="23"/>
      </bottom>
      <diagonal/>
    </border>
    <border>
      <left/>
      <right style="medium">
        <color indexed="23"/>
      </right>
      <top style="medium">
        <color indexed="41"/>
      </top>
      <bottom style="medium">
        <color indexed="23"/>
      </bottom>
      <diagonal/>
    </border>
    <border>
      <left style="thin">
        <color indexed="52"/>
      </left>
      <right/>
      <top style="thin">
        <color indexed="52"/>
      </top>
      <bottom style="medium">
        <color indexed="55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medium">
        <color indexed="55"/>
      </bottom>
      <diagonal/>
    </border>
    <border>
      <left style="thin">
        <color indexed="52"/>
      </left>
      <right/>
      <top style="medium">
        <color indexed="55"/>
      </top>
      <bottom style="medium">
        <color indexed="41"/>
      </bottom>
      <diagonal/>
    </border>
    <border>
      <left/>
      <right style="thin">
        <color indexed="52"/>
      </right>
      <top style="medium">
        <color indexed="55"/>
      </top>
      <bottom style="medium">
        <color indexed="41"/>
      </bottom>
      <diagonal/>
    </border>
    <border>
      <left style="thin">
        <color indexed="52"/>
      </left>
      <right style="thin">
        <color indexed="52"/>
      </right>
      <top style="medium">
        <color indexed="55"/>
      </top>
      <bottom style="medium">
        <color indexed="41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medium">
        <color indexed="41"/>
      </bottom>
      <diagonal/>
    </border>
    <border>
      <left style="thin">
        <color indexed="64"/>
      </left>
      <right style="thin">
        <color indexed="64"/>
      </right>
      <top style="medium">
        <color indexed="55"/>
      </top>
      <bottom style="medium">
        <color indexed="41"/>
      </bottom>
      <diagonal/>
    </border>
    <border>
      <left style="thin">
        <color indexed="64"/>
      </left>
      <right/>
      <top style="medium">
        <color indexed="55"/>
      </top>
      <bottom style="medium">
        <color indexed="4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medium">
        <color indexed="31"/>
      </top>
      <bottom style="thin">
        <color indexed="64"/>
      </bottom>
      <diagonal/>
    </border>
    <border>
      <left/>
      <right style="medium">
        <color indexed="23"/>
      </right>
      <top style="thin">
        <color indexed="64"/>
      </top>
      <bottom style="medium">
        <color indexed="23"/>
      </bottom>
      <diagonal/>
    </border>
    <border>
      <left/>
      <right/>
      <top style="medium">
        <color indexed="3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/>
      <top style="medium">
        <color indexed="22"/>
      </top>
      <bottom style="thin">
        <color indexed="64"/>
      </bottom>
      <diagonal/>
    </border>
    <border>
      <left/>
      <right style="medium">
        <color indexed="23"/>
      </right>
      <top style="medium">
        <color indexed="22"/>
      </top>
      <bottom style="thin">
        <color indexed="64"/>
      </bottom>
      <diagonal/>
    </border>
    <border>
      <left/>
      <right style="medium">
        <color indexed="23"/>
      </right>
      <top style="medium">
        <color indexed="31"/>
      </top>
      <bottom/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47">
    <xf numFmtId="0" fontId="0" fillId="0" borderId="0"/>
    <xf numFmtId="0" fontId="34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20" borderId="1" applyNumberFormat="0" applyAlignment="0" applyProtection="0">
      <alignment vertical="center"/>
    </xf>
    <xf numFmtId="0" fontId="29" fillId="21" borderId="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5" fillId="0" borderId="0"/>
    <xf numFmtId="0" fontId="1" fillId="23" borderId="7" applyNumberFormat="0" applyFon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0" fontId="1" fillId="0" borderId="0">
      <alignment vertical="center"/>
    </xf>
    <xf numFmtId="0" fontId="38" fillId="0" borderId="0">
      <alignment vertical="center"/>
    </xf>
  </cellStyleXfs>
  <cellXfs count="353">
    <xf numFmtId="0" fontId="0" fillId="0" borderId="0" xfId="0"/>
    <xf numFmtId="0" fontId="1" fillId="0" borderId="0" xfId="0" applyFont="1" applyFill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5" fillId="24" borderId="10" xfId="0" applyFont="1" applyFill="1" applyBorder="1" applyAlignment="1" applyProtection="1">
      <alignment horizontal="left" vertical="center" wrapText="1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4" fillId="24" borderId="10" xfId="0" applyFont="1" applyFill="1" applyBorder="1" applyAlignment="1" applyProtection="1">
      <alignment horizontal="left" vertical="center"/>
      <protection locked="0"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 applyProtection="1">
      <alignment horizontal="left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178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180" fontId="1" fillId="0" borderId="10" xfId="0" applyNumberFormat="1" applyFont="1" applyFill="1" applyBorder="1" applyAlignment="1" applyProtection="1">
      <alignment horizontal="center" vertical="center"/>
      <protection hidden="1"/>
    </xf>
    <xf numFmtId="182" fontId="9" fillId="0" borderId="11" xfId="0" applyNumberFormat="1" applyFont="1" applyFill="1" applyBorder="1" applyAlignment="1" applyProtection="1">
      <alignment horizontal="center" vertical="center"/>
      <protection hidden="1"/>
    </xf>
    <xf numFmtId="182" fontId="9" fillId="0" borderId="12" xfId="0" applyNumberFormat="1" applyFont="1" applyFill="1" applyBorder="1" applyAlignment="1" applyProtection="1">
      <alignment horizontal="center" vertical="center"/>
      <protection hidden="1"/>
    </xf>
    <xf numFmtId="182" fontId="9" fillId="0" borderId="13" xfId="0" applyNumberFormat="1" applyFont="1" applyFill="1" applyBorder="1" applyAlignment="1" applyProtection="1">
      <alignment horizontal="center" vertical="center"/>
      <protection hidden="1"/>
    </xf>
    <xf numFmtId="176" fontId="1" fillId="0" borderId="10" xfId="0" applyNumberFormat="1" applyFont="1" applyFill="1" applyBorder="1" applyAlignment="1" applyProtection="1">
      <alignment horizontal="center" vertical="center"/>
      <protection hidden="1"/>
    </xf>
    <xf numFmtId="182" fontId="9" fillId="0" borderId="14" xfId="0" applyNumberFormat="1" applyFont="1" applyFill="1" applyBorder="1" applyAlignment="1" applyProtection="1">
      <alignment horizontal="center" vertical="center"/>
      <protection hidden="1"/>
    </xf>
    <xf numFmtId="182" fontId="9" fillId="0" borderId="15" xfId="0" applyNumberFormat="1" applyFont="1" applyFill="1" applyBorder="1" applyAlignment="1" applyProtection="1">
      <alignment horizontal="center" vertical="center"/>
      <protection hidden="1"/>
    </xf>
    <xf numFmtId="182" fontId="9" fillId="0" borderId="16" xfId="0" applyNumberFormat="1" applyFont="1" applyFill="1" applyBorder="1" applyAlignment="1" applyProtection="1">
      <alignment horizontal="center" vertical="center"/>
      <protection hidden="1"/>
    </xf>
    <xf numFmtId="181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6" fillId="24" borderId="10" xfId="0" applyFont="1" applyFill="1" applyBorder="1" applyAlignment="1" applyProtection="1">
      <alignment horizontal="left" vertical="center"/>
      <protection locked="0" hidden="1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10" fillId="0" borderId="10" xfId="0" applyFont="1" applyFill="1" applyBorder="1" applyAlignment="1" applyProtection="1">
      <alignment horizontal="left" vertical="center"/>
      <protection hidden="1"/>
    </xf>
    <xf numFmtId="177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9" fillId="25" borderId="17" xfId="0" applyFont="1" applyFill="1" applyBorder="1" applyAlignment="1" applyProtection="1">
      <alignment horizontal="center" vertical="center" wrapText="1"/>
      <protection hidden="1"/>
    </xf>
    <xf numFmtId="0" fontId="9" fillId="25" borderId="18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182" fontId="9" fillId="0" borderId="19" xfId="0" applyNumberFormat="1" applyFont="1" applyFill="1" applyBorder="1" applyAlignment="1" applyProtection="1">
      <alignment horizontal="center" vertical="center"/>
      <protection hidden="1"/>
    </xf>
    <xf numFmtId="182" fontId="9" fillId="0" borderId="20" xfId="0" applyNumberFormat="1" applyFont="1" applyFill="1" applyBorder="1" applyAlignment="1" applyProtection="1">
      <alignment horizontal="center" vertical="center"/>
      <protection hidden="1"/>
    </xf>
    <xf numFmtId="183" fontId="9" fillId="0" borderId="20" xfId="0" applyNumberFormat="1" applyFont="1" applyFill="1" applyBorder="1" applyAlignment="1" applyProtection="1">
      <alignment horizontal="center" vertical="center"/>
      <protection hidden="1"/>
    </xf>
    <xf numFmtId="183" fontId="9" fillId="0" borderId="21" xfId="0" applyNumberFormat="1" applyFont="1" applyFill="1" applyBorder="1" applyAlignment="1" applyProtection="1">
      <alignment horizontal="center" vertical="center"/>
      <protection hidden="1"/>
    </xf>
    <xf numFmtId="182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15" fillId="24" borderId="10" xfId="0" applyFont="1" applyFill="1" applyBorder="1" applyAlignment="1" applyProtection="1">
      <alignment horizontal="center" vertical="center"/>
      <protection hidden="1"/>
    </xf>
    <xf numFmtId="180" fontId="15" fillId="24" borderId="10" xfId="0" applyNumberFormat="1" applyFont="1" applyFill="1" applyBorder="1" applyAlignment="1" applyProtection="1">
      <alignment horizontal="center" vertical="center"/>
      <protection hidden="1"/>
    </xf>
    <xf numFmtId="0" fontId="15" fillId="0" borderId="1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1" fillId="26" borderId="10" xfId="0" applyFont="1" applyFill="1" applyBorder="1" applyAlignment="1" applyProtection="1">
      <alignment horizontal="center" vertical="center"/>
      <protection hidden="1"/>
    </xf>
    <xf numFmtId="180" fontId="1" fillId="26" borderId="10" xfId="0" applyNumberFormat="1" applyFont="1" applyFill="1" applyBorder="1" applyAlignment="1" applyProtection="1">
      <alignment horizontal="center" vertical="center"/>
      <protection hidden="1"/>
    </xf>
    <xf numFmtId="181" fontId="1" fillId="26" borderId="10" xfId="0" applyNumberFormat="1" applyFont="1" applyFill="1" applyBorder="1" applyAlignment="1" applyProtection="1">
      <alignment horizontal="center" vertical="center"/>
      <protection hidden="1"/>
    </xf>
    <xf numFmtId="184" fontId="1" fillId="0" borderId="10" xfId="0" applyNumberFormat="1" applyFont="1" applyFill="1" applyBorder="1" applyAlignment="1" applyProtection="1">
      <alignment horizontal="center" vertical="center"/>
      <protection hidden="1"/>
    </xf>
    <xf numFmtId="179" fontId="1" fillId="0" borderId="10" xfId="0" applyNumberFormat="1" applyFont="1" applyFill="1" applyBorder="1" applyAlignment="1" applyProtection="1">
      <alignment horizontal="center" vertical="center"/>
      <protection hidden="1"/>
    </xf>
    <xf numFmtId="176" fontId="15" fillId="0" borderId="1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1" fillId="0" borderId="0" xfId="45">
      <alignment vertical="center"/>
    </xf>
    <xf numFmtId="0" fontId="36" fillId="0" borderId="0" xfId="37" applyFont="1" applyFill="1" applyBorder="1" applyProtection="1">
      <protection locked="0" hidden="1"/>
    </xf>
    <xf numFmtId="0" fontId="37" fillId="0" borderId="0" xfId="45" applyFont="1" applyFill="1" applyBorder="1">
      <alignment vertical="center"/>
    </xf>
    <xf numFmtId="0" fontId="37" fillId="0" borderId="0" xfId="45" applyFont="1" applyFill="1">
      <alignment vertical="center"/>
    </xf>
    <xf numFmtId="0" fontId="39" fillId="0" borderId="0" xfId="43" applyFont="1" applyFill="1" applyBorder="1" applyAlignment="1" applyProtection="1">
      <alignment horizontal="center" vertical="center"/>
      <protection hidden="1"/>
    </xf>
    <xf numFmtId="0" fontId="41" fillId="0" borderId="0" xfId="43" applyFont="1" applyFill="1" applyBorder="1" applyAlignment="1" applyProtection="1">
      <alignment horizontal="center" vertical="center"/>
      <protection hidden="1"/>
    </xf>
    <xf numFmtId="0" fontId="42" fillId="0" borderId="0" xfId="43" applyFont="1" applyFill="1" applyBorder="1" applyAlignment="1" applyProtection="1">
      <alignment horizontal="center" vertical="center"/>
      <protection hidden="1"/>
    </xf>
    <xf numFmtId="0" fontId="43" fillId="0" borderId="0" xfId="43" applyFont="1" applyAlignment="1" applyProtection="1">
      <alignment horizontal="center" vertical="center"/>
      <protection hidden="1"/>
    </xf>
    <xf numFmtId="0" fontId="39" fillId="0" borderId="10" xfId="43" applyFont="1" applyFill="1" applyBorder="1" applyAlignment="1" applyProtection="1">
      <alignment horizontal="center" vertical="center"/>
      <protection hidden="1"/>
    </xf>
    <xf numFmtId="0" fontId="39" fillId="27" borderId="10" xfId="43" applyFont="1" applyFill="1" applyBorder="1" applyAlignment="1" applyProtection="1">
      <alignment horizontal="left" vertical="center"/>
      <protection hidden="1"/>
    </xf>
    <xf numFmtId="0" fontId="39" fillId="27" borderId="10" xfId="43" applyFont="1" applyFill="1" applyBorder="1" applyAlignment="1" applyProtection="1">
      <alignment horizontal="center" vertical="center"/>
      <protection hidden="1"/>
    </xf>
    <xf numFmtId="0" fontId="43" fillId="0" borderId="0" xfId="43" applyFont="1" applyProtection="1">
      <protection hidden="1"/>
    </xf>
    <xf numFmtId="0" fontId="44" fillId="0" borderId="0" xfId="43" applyFont="1" applyFill="1" applyBorder="1" applyAlignment="1" applyProtection="1">
      <alignment horizontal="center" vertical="center"/>
      <protection hidden="1"/>
    </xf>
    <xf numFmtId="0" fontId="44" fillId="25" borderId="22" xfId="43" applyFont="1" applyFill="1" applyBorder="1" applyAlignment="1" applyProtection="1">
      <alignment horizontal="center" vertical="center"/>
      <protection hidden="1"/>
    </xf>
    <xf numFmtId="0" fontId="46" fillId="25" borderId="23" xfId="43" applyFont="1" applyFill="1" applyBorder="1" applyAlignment="1" applyProtection="1">
      <alignment horizontal="center" vertical="center"/>
      <protection hidden="1"/>
    </xf>
    <xf numFmtId="0" fontId="47" fillId="25" borderId="23" xfId="43" applyFont="1" applyFill="1" applyBorder="1" applyAlignment="1" applyProtection="1">
      <alignment horizontal="center" vertical="center"/>
      <protection hidden="1"/>
    </xf>
    <xf numFmtId="0" fontId="44" fillId="25" borderId="24" xfId="43" applyFont="1" applyFill="1" applyBorder="1" applyAlignment="1" applyProtection="1">
      <alignment horizontal="center" vertical="center"/>
      <protection hidden="1"/>
    </xf>
    <xf numFmtId="0" fontId="38" fillId="0" borderId="0" xfId="43" applyFont="1" applyAlignment="1" applyProtection="1">
      <alignment horizontal="center" vertical="center"/>
      <protection hidden="1"/>
    </xf>
    <xf numFmtId="0" fontId="44" fillId="27" borderId="0" xfId="43" applyFont="1" applyFill="1" applyBorder="1" applyAlignment="1" applyProtection="1">
      <alignment horizontal="left" vertical="center"/>
      <protection hidden="1"/>
    </xf>
    <xf numFmtId="0" fontId="44" fillId="27" borderId="0" xfId="43" applyFont="1" applyFill="1" applyBorder="1" applyAlignment="1" applyProtection="1">
      <alignment horizontal="center" vertical="center"/>
      <protection hidden="1"/>
    </xf>
    <xf numFmtId="0" fontId="38" fillId="0" borderId="0" xfId="43" applyFont="1" applyProtection="1">
      <protection hidden="1"/>
    </xf>
    <xf numFmtId="0" fontId="38" fillId="0" borderId="0" xfId="43" applyFill="1" applyProtection="1">
      <protection hidden="1"/>
    </xf>
    <xf numFmtId="0" fontId="38" fillId="0" borderId="0" xfId="43" applyFill="1" applyBorder="1" applyProtection="1">
      <protection hidden="1"/>
    </xf>
    <xf numFmtId="0" fontId="48" fillId="0" borderId="0" xfId="43" applyFont="1" applyFill="1" applyBorder="1" applyAlignment="1" applyProtection="1">
      <alignment horizontal="center" vertical="center"/>
      <protection hidden="1"/>
    </xf>
    <xf numFmtId="0" fontId="48" fillId="25" borderId="25" xfId="43" applyFont="1" applyFill="1" applyBorder="1" applyAlignment="1" applyProtection="1">
      <alignment horizontal="center" vertical="center"/>
      <protection hidden="1"/>
    </xf>
    <xf numFmtId="0" fontId="49" fillId="25" borderId="0" xfId="43" applyFont="1" applyFill="1" applyBorder="1" applyAlignment="1" applyProtection="1">
      <alignment horizontal="center" vertical="center"/>
      <protection hidden="1"/>
    </xf>
    <xf numFmtId="0" fontId="47" fillId="25" borderId="0" xfId="43" applyFont="1" applyFill="1" applyBorder="1" applyAlignment="1" applyProtection="1">
      <alignment horizontal="center" vertical="center"/>
      <protection hidden="1"/>
    </xf>
    <xf numFmtId="0" fontId="38" fillId="25" borderId="26" xfId="43" applyFont="1" applyFill="1" applyBorder="1" applyProtection="1">
      <protection hidden="1"/>
    </xf>
    <xf numFmtId="0" fontId="38" fillId="0" borderId="0" xfId="43" applyProtection="1">
      <protection hidden="1"/>
    </xf>
    <xf numFmtId="0" fontId="49" fillId="0" borderId="0" xfId="43" applyFont="1" applyAlignment="1" applyProtection="1">
      <alignment horizontal="center" vertical="center"/>
      <protection hidden="1"/>
    </xf>
    <xf numFmtId="0" fontId="50" fillId="0" borderId="0" xfId="43" applyFont="1" applyBorder="1" applyAlignment="1" applyProtection="1">
      <alignment horizontal="center" vertical="center"/>
      <protection hidden="1"/>
    </xf>
    <xf numFmtId="0" fontId="49" fillId="0" borderId="0" xfId="43" applyFont="1" applyProtection="1">
      <protection hidden="1"/>
    </xf>
    <xf numFmtId="0" fontId="49" fillId="0" borderId="0" xfId="43" applyFont="1" applyAlignment="1" applyProtection="1">
      <alignment horizontal="left"/>
      <protection hidden="1"/>
    </xf>
    <xf numFmtId="0" fontId="51" fillId="0" borderId="0" xfId="43" applyFont="1" applyFill="1" applyBorder="1" applyAlignment="1" applyProtection="1">
      <alignment horizontal="distributed" vertical="center"/>
      <protection hidden="1"/>
    </xf>
    <xf numFmtId="0" fontId="38" fillId="25" borderId="25" xfId="43" applyFont="1" applyFill="1" applyBorder="1" applyAlignment="1" applyProtection="1">
      <alignment horizontal="center" vertical="center"/>
      <protection hidden="1"/>
    </xf>
    <xf numFmtId="0" fontId="48" fillId="0" borderId="27" xfId="43" applyFont="1" applyFill="1" applyBorder="1" applyAlignment="1" applyProtection="1">
      <alignment horizontal="center" vertical="center"/>
      <protection hidden="1"/>
    </xf>
    <xf numFmtId="0" fontId="48" fillId="0" borderId="28" xfId="43" applyFont="1" applyFill="1" applyBorder="1" applyAlignment="1" applyProtection="1">
      <alignment horizontal="center" vertical="center"/>
      <protection hidden="1"/>
    </xf>
    <xf numFmtId="0" fontId="52" fillId="28" borderId="29" xfId="43" applyFont="1" applyFill="1" applyBorder="1" applyAlignment="1" applyProtection="1">
      <alignment horizontal="left" vertical="center" indent="1"/>
      <protection hidden="1"/>
    </xf>
    <xf numFmtId="0" fontId="52" fillId="28" borderId="30" xfId="43" applyFont="1" applyFill="1" applyBorder="1" applyAlignment="1" applyProtection="1">
      <alignment horizontal="left" vertical="center" indent="1"/>
      <protection hidden="1"/>
    </xf>
    <xf numFmtId="0" fontId="52" fillId="28" borderId="31" xfId="43" applyFont="1" applyFill="1" applyBorder="1" applyAlignment="1" applyProtection="1">
      <alignment horizontal="left" vertical="center" indent="1"/>
      <protection hidden="1"/>
    </xf>
    <xf numFmtId="0" fontId="53" fillId="28" borderId="32" xfId="43" applyFont="1" applyFill="1" applyBorder="1" applyAlignment="1" applyProtection="1">
      <alignment horizontal="left" vertical="center" indent="1"/>
      <protection hidden="1"/>
    </xf>
    <xf numFmtId="0" fontId="45" fillId="0" borderId="0" xfId="43" applyFont="1" applyFill="1" applyProtection="1">
      <protection hidden="1"/>
    </xf>
    <xf numFmtId="0" fontId="49" fillId="0" borderId="0" xfId="43" applyFont="1" applyFill="1" applyBorder="1" applyAlignment="1" applyProtection="1">
      <alignment vertical="center"/>
      <protection hidden="1"/>
    </xf>
    <xf numFmtId="0" fontId="55" fillId="0" borderId="0" xfId="43" applyFont="1" applyFill="1" applyBorder="1" applyAlignment="1" applyProtection="1">
      <alignment horizontal="left" vertical="center" indent="1"/>
      <protection hidden="1"/>
    </xf>
    <xf numFmtId="0" fontId="48" fillId="25" borderId="33" xfId="43" applyFont="1" applyFill="1" applyBorder="1" applyAlignment="1" applyProtection="1">
      <alignment horizontal="center" vertical="center"/>
      <protection hidden="1"/>
    </xf>
    <xf numFmtId="0" fontId="47" fillId="25" borderId="34" xfId="43" applyFont="1" applyFill="1" applyBorder="1" applyAlignment="1" applyProtection="1">
      <alignment horizontal="center" vertical="center"/>
      <protection hidden="1"/>
    </xf>
    <xf numFmtId="0" fontId="45" fillId="25" borderId="35" xfId="43" applyFont="1" applyFill="1" applyBorder="1" applyProtection="1">
      <protection hidden="1"/>
    </xf>
    <xf numFmtId="0" fontId="45" fillId="0" borderId="0" xfId="43" applyFont="1" applyProtection="1">
      <protection hidden="1"/>
    </xf>
    <xf numFmtId="0" fontId="49" fillId="24" borderId="10" xfId="43" applyFont="1" applyFill="1" applyBorder="1" applyAlignment="1" applyProtection="1">
      <alignment horizontal="center" vertical="center"/>
      <protection locked="0" hidden="1"/>
    </xf>
    <xf numFmtId="0" fontId="56" fillId="28" borderId="36" xfId="43" applyFont="1" applyFill="1" applyBorder="1" applyAlignment="1" applyProtection="1">
      <alignment horizontal="center" vertical="center"/>
      <protection hidden="1"/>
    </xf>
    <xf numFmtId="0" fontId="56" fillId="28" borderId="37" xfId="43" applyFont="1" applyFill="1" applyBorder="1" applyAlignment="1" applyProtection="1">
      <alignment horizontal="center" vertical="center"/>
      <protection hidden="1"/>
    </xf>
    <xf numFmtId="0" fontId="57" fillId="0" borderId="10" xfId="43" applyFont="1" applyFill="1" applyBorder="1" applyAlignment="1" applyProtection="1">
      <alignment horizontal="center" vertical="center"/>
      <protection hidden="1"/>
    </xf>
    <xf numFmtId="0" fontId="57" fillId="0" borderId="10" xfId="43" applyFont="1" applyBorder="1" applyAlignment="1" applyProtection="1">
      <alignment horizontal="center" vertical="center"/>
      <protection hidden="1"/>
    </xf>
    <xf numFmtId="0" fontId="57" fillId="0" borderId="10" xfId="43" applyFont="1" applyFill="1" applyBorder="1" applyAlignment="1" applyProtection="1">
      <alignment horizontal="right" vertical="center"/>
      <protection hidden="1"/>
    </xf>
    <xf numFmtId="0" fontId="58" fillId="0" borderId="0" xfId="43" applyFont="1" applyProtection="1">
      <protection hidden="1"/>
    </xf>
    <xf numFmtId="0" fontId="47" fillId="0" borderId="0" xfId="43" applyFont="1" applyFill="1" applyBorder="1" applyAlignment="1" applyProtection="1">
      <alignment horizontal="center" vertical="center"/>
      <protection hidden="1"/>
    </xf>
    <xf numFmtId="0" fontId="46" fillId="0" borderId="0" xfId="43" applyFont="1" applyFill="1" applyBorder="1" applyAlignment="1" applyProtection="1">
      <alignment horizontal="center" vertical="center"/>
      <protection hidden="1"/>
    </xf>
    <xf numFmtId="0" fontId="38" fillId="0" borderId="0" xfId="43" applyFont="1" applyFill="1" applyBorder="1" applyProtection="1">
      <protection hidden="1"/>
    </xf>
    <xf numFmtId="0" fontId="59" fillId="28" borderId="36" xfId="43" applyFont="1" applyFill="1" applyBorder="1" applyAlignment="1" applyProtection="1">
      <alignment horizontal="center" vertical="center"/>
      <protection hidden="1"/>
    </xf>
    <xf numFmtId="0" fontId="59" fillId="28" borderId="37" xfId="43" applyFont="1" applyFill="1" applyBorder="1" applyAlignment="1" applyProtection="1">
      <alignment horizontal="left" vertical="center"/>
      <protection hidden="1"/>
    </xf>
    <xf numFmtId="0" fontId="59" fillId="28" borderId="37" xfId="43" applyFont="1" applyFill="1" applyBorder="1" applyAlignment="1" applyProtection="1">
      <alignment horizontal="center" vertical="center"/>
      <protection hidden="1"/>
    </xf>
    <xf numFmtId="0" fontId="60" fillId="28" borderId="37" xfId="43" applyFont="1" applyFill="1" applyBorder="1" applyAlignment="1" applyProtection="1">
      <alignment horizontal="center" vertical="center"/>
      <protection hidden="1"/>
    </xf>
    <xf numFmtId="49" fontId="54" fillId="0" borderId="10" xfId="43" applyNumberFormat="1" applyFont="1" applyFill="1" applyBorder="1" applyAlignment="1" applyProtection="1">
      <alignment horizontal="center" vertical="center"/>
      <protection hidden="1"/>
    </xf>
    <xf numFmtId="0" fontId="54" fillId="0" borderId="10" xfId="43" applyFont="1" applyBorder="1" applyAlignment="1" applyProtection="1">
      <alignment horizontal="center" vertical="center"/>
      <protection hidden="1"/>
    </xf>
    <xf numFmtId="49" fontId="49" fillId="0" borderId="10" xfId="43" applyNumberFormat="1" applyFont="1" applyFill="1" applyBorder="1" applyAlignment="1" applyProtection="1">
      <alignment horizontal="left" vertical="center"/>
      <protection hidden="1"/>
    </xf>
    <xf numFmtId="0" fontId="54" fillId="0" borderId="10" xfId="43" applyFont="1" applyFill="1" applyBorder="1" applyAlignment="1" applyProtection="1">
      <alignment horizontal="center" vertical="center"/>
      <protection hidden="1"/>
    </xf>
    <xf numFmtId="0" fontId="54" fillId="0" borderId="10" xfId="43" applyFont="1" applyFill="1" applyBorder="1" applyAlignment="1" applyProtection="1">
      <alignment horizontal="right" vertical="center"/>
      <protection hidden="1"/>
    </xf>
    <xf numFmtId="0" fontId="48" fillId="0" borderId="0" xfId="43" applyFont="1" applyFill="1" applyBorder="1" applyAlignment="1" applyProtection="1">
      <alignment horizontal="left" vertical="center"/>
      <protection hidden="1"/>
    </xf>
    <xf numFmtId="0" fontId="38" fillId="0" borderId="0" xfId="43" applyFont="1" applyFill="1" applyBorder="1" applyAlignment="1" applyProtection="1">
      <alignment horizontal="left" vertical="center" indent="1"/>
      <protection hidden="1"/>
    </xf>
    <xf numFmtId="0" fontId="44" fillId="29" borderId="22" xfId="43" applyFont="1" applyFill="1" applyBorder="1" applyAlignment="1" applyProtection="1">
      <alignment horizontal="center" vertical="center"/>
      <protection hidden="1"/>
    </xf>
    <xf numFmtId="0" fontId="46" fillId="29" borderId="23" xfId="43" applyFont="1" applyFill="1" applyBorder="1" applyAlignment="1" applyProtection="1">
      <alignment horizontal="center" vertical="center"/>
      <protection hidden="1"/>
    </xf>
    <xf numFmtId="0" fontId="47" fillId="29" borderId="23" xfId="43" applyFont="1" applyFill="1" applyBorder="1" applyAlignment="1" applyProtection="1">
      <alignment horizontal="center" vertical="center"/>
      <protection hidden="1"/>
    </xf>
    <xf numFmtId="0" fontId="44" fillId="29" borderId="24" xfId="43" applyFont="1" applyFill="1" applyBorder="1" applyAlignment="1" applyProtection="1">
      <alignment horizontal="center" vertical="center"/>
      <protection hidden="1"/>
    </xf>
    <xf numFmtId="0" fontId="59" fillId="28" borderId="37" xfId="43" applyFont="1" applyFill="1" applyBorder="1" applyAlignment="1" applyProtection="1">
      <alignment horizontal="center" vertical="center" wrapText="1"/>
      <protection hidden="1"/>
    </xf>
    <xf numFmtId="0" fontId="48" fillId="29" borderId="25" xfId="43" applyFont="1" applyFill="1" applyBorder="1" applyAlignment="1" applyProtection="1">
      <alignment horizontal="center" vertical="center"/>
      <protection hidden="1"/>
    </xf>
    <xf numFmtId="0" fontId="49" fillId="29" borderId="0" xfId="43" applyFont="1" applyFill="1" applyBorder="1" applyAlignment="1" applyProtection="1">
      <alignment horizontal="center" vertical="center"/>
      <protection hidden="1"/>
    </xf>
    <xf numFmtId="0" fontId="47" fillId="29" borderId="0" xfId="43" applyFont="1" applyFill="1" applyBorder="1" applyAlignment="1" applyProtection="1">
      <alignment horizontal="center" vertical="center"/>
      <protection hidden="1"/>
    </xf>
    <xf numFmtId="0" fontId="38" fillId="29" borderId="26" xfId="43" applyFont="1" applyFill="1" applyBorder="1" applyProtection="1">
      <protection hidden="1"/>
    </xf>
    <xf numFmtId="0" fontId="38" fillId="29" borderId="25" xfId="43" applyFont="1" applyFill="1" applyBorder="1" applyAlignment="1" applyProtection="1">
      <alignment horizontal="center" vertical="center"/>
      <protection hidden="1"/>
    </xf>
    <xf numFmtId="0" fontId="48" fillId="0" borderId="38" xfId="43" applyFont="1" applyFill="1" applyBorder="1" applyAlignment="1" applyProtection="1">
      <alignment horizontal="center" vertical="center"/>
      <protection hidden="1"/>
    </xf>
    <xf numFmtId="0" fontId="48" fillId="0" borderId="27" xfId="43" applyFont="1" applyFill="1" applyBorder="1" applyAlignment="1" applyProtection="1">
      <alignment horizontal="right" vertical="center"/>
      <protection hidden="1"/>
    </xf>
    <xf numFmtId="0" fontId="61" fillId="0" borderId="27" xfId="43" applyFont="1" applyFill="1" applyBorder="1" applyAlignment="1" applyProtection="1">
      <alignment horizontal="left" vertical="center"/>
      <protection hidden="1"/>
    </xf>
    <xf numFmtId="0" fontId="48" fillId="29" borderId="33" xfId="43" applyFont="1" applyFill="1" applyBorder="1" applyAlignment="1" applyProtection="1">
      <alignment horizontal="center" vertical="center"/>
      <protection hidden="1"/>
    </xf>
    <xf numFmtId="0" fontId="47" fillId="29" borderId="34" xfId="43" applyFont="1" applyFill="1" applyBorder="1" applyAlignment="1" applyProtection="1">
      <alignment horizontal="center" vertical="center"/>
      <protection hidden="1"/>
    </xf>
    <xf numFmtId="0" fontId="45" fillId="29" borderId="35" xfId="43" applyFont="1" applyFill="1" applyBorder="1" applyProtection="1">
      <protection hidden="1"/>
    </xf>
    <xf numFmtId="0" fontId="59" fillId="28" borderId="36" xfId="43" applyFont="1" applyFill="1" applyBorder="1" applyAlignment="1" applyProtection="1">
      <alignment horizontal="center"/>
      <protection hidden="1"/>
    </xf>
    <xf numFmtId="0" fontId="59" fillId="28" borderId="37" xfId="43" applyFont="1" applyFill="1" applyBorder="1" applyAlignment="1" applyProtection="1">
      <alignment horizontal="left"/>
      <protection hidden="1"/>
    </xf>
    <xf numFmtId="0" fontId="59" fillId="28" borderId="37" xfId="43" applyFont="1" applyFill="1" applyBorder="1" applyAlignment="1" applyProtection="1">
      <alignment horizontal="center"/>
      <protection hidden="1"/>
    </xf>
    <xf numFmtId="0" fontId="60" fillId="28" borderId="37" xfId="43" applyFont="1" applyFill="1" applyBorder="1" applyAlignment="1" applyProtection="1">
      <alignment horizontal="center"/>
      <protection hidden="1"/>
    </xf>
    <xf numFmtId="0" fontId="38" fillId="0" borderId="0" xfId="43" applyFont="1" applyFill="1" applyBorder="1" applyAlignment="1" applyProtection="1">
      <alignment horizontal="center" vertical="center"/>
      <protection hidden="1"/>
    </xf>
    <xf numFmtId="0" fontId="38" fillId="0" borderId="0" xfId="43" applyBorder="1" applyProtection="1">
      <protection hidden="1"/>
    </xf>
    <xf numFmtId="0" fontId="59" fillId="28" borderId="39" xfId="43" applyFont="1" applyFill="1" applyBorder="1" applyAlignment="1" applyProtection="1">
      <alignment horizontal="center"/>
      <protection hidden="1"/>
    </xf>
    <xf numFmtId="0" fontId="59" fillId="28" borderId="40" xfId="43" applyFont="1" applyFill="1" applyBorder="1" applyAlignment="1" applyProtection="1">
      <alignment horizontal="left"/>
      <protection hidden="1"/>
    </xf>
    <xf numFmtId="0" fontId="59" fillId="28" borderId="40" xfId="43" applyFont="1" applyFill="1" applyBorder="1" applyAlignment="1" applyProtection="1">
      <alignment horizontal="center"/>
      <protection hidden="1"/>
    </xf>
    <xf numFmtId="0" fontId="60" fillId="28" borderId="40" xfId="43" applyFont="1" applyFill="1" applyBorder="1" applyAlignment="1" applyProtection="1">
      <alignment horizontal="center"/>
      <protection hidden="1"/>
    </xf>
    <xf numFmtId="0" fontId="49" fillId="0" borderId="0" xfId="43" applyFont="1" applyFill="1" applyBorder="1" applyAlignment="1" applyProtection="1">
      <alignment horizontal="left" vertical="center" indent="1"/>
      <protection hidden="1"/>
    </xf>
    <xf numFmtId="0" fontId="59" fillId="0" borderId="0" xfId="43" applyFont="1" applyFill="1" applyBorder="1" applyAlignment="1" applyProtection="1">
      <alignment horizontal="center"/>
      <protection hidden="1"/>
    </xf>
    <xf numFmtId="0" fontId="59" fillId="0" borderId="0" xfId="43" applyFont="1" applyFill="1" applyBorder="1" applyAlignment="1" applyProtection="1">
      <alignment horizontal="left"/>
      <protection hidden="1"/>
    </xf>
    <xf numFmtId="0" fontId="60" fillId="0" borderId="0" xfId="43" applyFont="1" applyFill="1" applyBorder="1" applyAlignment="1" applyProtection="1">
      <alignment horizontal="center"/>
      <protection hidden="1"/>
    </xf>
    <xf numFmtId="49" fontId="59" fillId="0" borderId="0" xfId="43" applyNumberFormat="1" applyFont="1" applyFill="1" applyBorder="1" applyAlignment="1" applyProtection="1">
      <alignment horizontal="left"/>
      <protection hidden="1"/>
    </xf>
    <xf numFmtId="0" fontId="49" fillId="0" borderId="10" xfId="43" applyFont="1" applyFill="1" applyBorder="1" applyProtection="1">
      <protection hidden="1"/>
    </xf>
    <xf numFmtId="0" fontId="49" fillId="0" borderId="10" xfId="43" applyFont="1" applyFill="1" applyBorder="1" applyAlignment="1" applyProtection="1">
      <alignment horizontal="left"/>
      <protection hidden="1"/>
    </xf>
    <xf numFmtId="0" fontId="49" fillId="0" borderId="0" xfId="43" applyFont="1" applyFill="1" applyProtection="1">
      <protection hidden="1"/>
    </xf>
    <xf numFmtId="0" fontId="52" fillId="28" borderId="32" xfId="43" applyFont="1" applyFill="1" applyBorder="1" applyAlignment="1" applyProtection="1">
      <alignment horizontal="left" vertical="center" indent="1"/>
      <protection hidden="1"/>
    </xf>
    <xf numFmtId="0" fontId="49" fillId="0" borderId="0" xfId="43" applyFont="1" applyFill="1" applyAlignment="1" applyProtection="1">
      <alignment horizontal="center" vertical="center"/>
      <protection hidden="1"/>
    </xf>
    <xf numFmtId="0" fontId="61" fillId="0" borderId="0" xfId="43" applyFont="1" applyFill="1" applyBorder="1" applyAlignment="1" applyProtection="1">
      <alignment horizontal="center" vertical="center"/>
      <protection hidden="1"/>
    </xf>
    <xf numFmtId="0" fontId="62" fillId="0" borderId="10" xfId="43" applyFont="1" applyFill="1" applyBorder="1" applyAlignment="1" applyProtection="1">
      <alignment horizontal="center" vertical="center"/>
      <protection hidden="1"/>
    </xf>
    <xf numFmtId="0" fontId="58" fillId="0" borderId="0" xfId="43" applyFont="1" applyFill="1" applyAlignment="1" applyProtection="1">
      <alignment horizontal="center"/>
      <protection hidden="1"/>
    </xf>
    <xf numFmtId="0" fontId="58" fillId="0" borderId="0" xfId="43" applyFont="1" applyFill="1" applyBorder="1" applyAlignment="1" applyProtection="1">
      <alignment horizontal="center"/>
      <protection hidden="1"/>
    </xf>
    <xf numFmtId="0" fontId="63" fillId="0" borderId="0" xfId="43" applyFont="1" applyFill="1" applyBorder="1" applyAlignment="1" applyProtection="1">
      <alignment horizontal="center" vertical="center"/>
      <protection hidden="1"/>
    </xf>
    <xf numFmtId="0" fontId="58" fillId="0" borderId="0" xfId="43" applyFont="1" applyAlignment="1" applyProtection="1">
      <alignment horizontal="center"/>
      <protection hidden="1"/>
    </xf>
    <xf numFmtId="0" fontId="49" fillId="0" borderId="0" xfId="43" applyFont="1" applyFill="1" applyBorder="1" applyAlignment="1" applyProtection="1">
      <alignment horizontal="center" vertical="center"/>
      <protection locked="0" hidden="1"/>
    </xf>
    <xf numFmtId="0" fontId="48" fillId="0" borderId="0" xfId="43" applyFont="1" applyFill="1" applyAlignment="1" applyProtection="1">
      <alignment horizontal="center" vertical="center"/>
      <protection hidden="1"/>
    </xf>
    <xf numFmtId="0" fontId="47" fillId="0" borderId="0" xfId="43" applyFont="1" applyFill="1" applyAlignment="1" applyProtection="1">
      <alignment horizontal="center" vertical="center"/>
      <protection hidden="1"/>
    </xf>
    <xf numFmtId="0" fontId="46" fillId="0" borderId="0" xfId="43" applyFont="1" applyFill="1" applyAlignment="1" applyProtection="1">
      <alignment horizontal="center" vertical="center"/>
      <protection hidden="1"/>
    </xf>
    <xf numFmtId="0" fontId="38" fillId="0" borderId="0" xfId="43" applyFont="1" applyFill="1" applyProtection="1">
      <protection hidden="1"/>
    </xf>
    <xf numFmtId="0" fontId="48" fillId="0" borderId="0" xfId="43" applyFont="1" applyAlignment="1" applyProtection="1">
      <alignment horizontal="center" vertical="center"/>
      <protection hidden="1"/>
    </xf>
    <xf numFmtId="0" fontId="48" fillId="25" borderId="0" xfId="43" applyFont="1" applyFill="1" applyBorder="1" applyAlignment="1" applyProtection="1">
      <alignment horizontal="center" vertical="center"/>
      <protection hidden="1"/>
    </xf>
    <xf numFmtId="0" fontId="47" fillId="25" borderId="41" xfId="43" applyFont="1" applyFill="1" applyBorder="1" applyAlignment="1" applyProtection="1">
      <alignment horizontal="center" vertical="center"/>
      <protection hidden="1"/>
    </xf>
    <xf numFmtId="0" fontId="47" fillId="25" borderId="41" xfId="43" applyFont="1" applyFill="1" applyBorder="1" applyAlignment="1" applyProtection="1">
      <alignment horizontal="left" vertical="center"/>
      <protection hidden="1"/>
    </xf>
    <xf numFmtId="0" fontId="47" fillId="25" borderId="42" xfId="43" applyFont="1" applyFill="1" applyBorder="1" applyAlignment="1" applyProtection="1">
      <alignment horizontal="left" vertical="center"/>
      <protection hidden="1"/>
    </xf>
    <xf numFmtId="0" fontId="45" fillId="25" borderId="26" xfId="43" applyFont="1" applyFill="1" applyBorder="1" applyProtection="1">
      <protection hidden="1"/>
    </xf>
    <xf numFmtId="0" fontId="48" fillId="0" borderId="27" xfId="43" applyFont="1" applyFill="1" applyBorder="1" applyAlignment="1" applyProtection="1">
      <alignment horizontal="left" vertical="center"/>
      <protection hidden="1"/>
    </xf>
    <xf numFmtId="0" fontId="48" fillId="0" borderId="28" xfId="43" applyFont="1" applyFill="1" applyBorder="1" applyAlignment="1" applyProtection="1">
      <alignment horizontal="left" vertical="center"/>
      <protection hidden="1"/>
    </xf>
    <xf numFmtId="0" fontId="59" fillId="28" borderId="37" xfId="43" applyFont="1" applyFill="1" applyBorder="1" applyAlignment="1" applyProtection="1">
      <alignment horizontal="left" wrapText="1"/>
      <protection hidden="1"/>
    </xf>
    <xf numFmtId="0" fontId="46" fillId="25" borderId="34" xfId="43" applyFont="1" applyFill="1" applyBorder="1" applyAlignment="1" applyProtection="1">
      <alignment horizontal="center" vertical="center"/>
      <protection hidden="1"/>
    </xf>
    <xf numFmtId="0" fontId="38" fillId="25" borderId="35" xfId="43" applyFont="1" applyFill="1" applyBorder="1" applyProtection="1">
      <protection hidden="1"/>
    </xf>
    <xf numFmtId="0" fontId="47" fillId="0" borderId="0" xfId="43" applyFont="1" applyAlignment="1" applyProtection="1">
      <alignment horizontal="center" vertical="center"/>
      <protection hidden="1"/>
    </xf>
    <xf numFmtId="0" fontId="46" fillId="0" borderId="0" xfId="43" applyFont="1" applyAlignment="1" applyProtection="1">
      <alignment horizontal="center" vertical="center"/>
      <protection hidden="1"/>
    </xf>
    <xf numFmtId="0" fontId="59" fillId="28" borderId="39" xfId="43" applyFont="1" applyFill="1" applyBorder="1" applyAlignment="1" applyProtection="1">
      <alignment horizontal="center" vertical="center"/>
      <protection hidden="1"/>
    </xf>
    <xf numFmtId="0" fontId="59" fillId="0" borderId="0" xfId="43" applyFont="1" applyFill="1" applyBorder="1" applyAlignment="1" applyProtection="1">
      <alignment horizontal="center" vertical="center"/>
      <protection hidden="1"/>
    </xf>
    <xf numFmtId="0" fontId="64" fillId="0" borderId="0" xfId="43" applyFont="1" applyFill="1" applyBorder="1" applyAlignment="1" applyProtection="1">
      <alignment horizontal="left"/>
      <protection hidden="1"/>
    </xf>
    <xf numFmtId="49" fontId="59" fillId="28" borderId="37" xfId="43" applyNumberFormat="1" applyFont="1" applyFill="1" applyBorder="1" applyAlignment="1" applyProtection="1">
      <alignment horizontal="center" vertical="center"/>
      <protection hidden="1"/>
    </xf>
    <xf numFmtId="49" fontId="60" fillId="28" borderId="37" xfId="43" applyNumberFormat="1" applyFont="1" applyFill="1" applyBorder="1" applyAlignment="1" applyProtection="1">
      <alignment horizontal="center" vertical="center"/>
      <protection hidden="1"/>
    </xf>
    <xf numFmtId="0" fontId="59" fillId="28" borderId="40" xfId="43" applyFont="1" applyFill="1" applyBorder="1" applyAlignment="1" applyProtection="1">
      <alignment horizontal="left" vertical="center"/>
      <protection hidden="1"/>
    </xf>
    <xf numFmtId="49" fontId="59" fillId="28" borderId="40" xfId="43" applyNumberFormat="1" applyFont="1" applyFill="1" applyBorder="1" applyAlignment="1" applyProtection="1">
      <alignment horizontal="center" vertical="center"/>
      <protection hidden="1"/>
    </xf>
    <xf numFmtId="49" fontId="60" fillId="28" borderId="40" xfId="43" applyNumberFormat="1" applyFont="1" applyFill="1" applyBorder="1" applyAlignment="1" applyProtection="1">
      <alignment horizontal="center" vertical="center"/>
      <protection hidden="1"/>
    </xf>
    <xf numFmtId="0" fontId="63" fillId="0" borderId="0" xfId="43" applyFont="1" applyFill="1" applyAlignment="1" applyProtection="1">
      <alignment horizontal="center" vertical="center"/>
      <protection hidden="1"/>
    </xf>
    <xf numFmtId="0" fontId="65" fillId="0" borderId="0" xfId="43" applyFont="1" applyFill="1" applyAlignment="1" applyProtection="1">
      <alignment horizontal="center" vertical="center"/>
      <protection hidden="1"/>
    </xf>
    <xf numFmtId="0" fontId="66" fillId="0" borderId="0" xfId="43" applyFont="1" applyFill="1" applyAlignment="1" applyProtection="1">
      <alignment horizontal="center" vertical="center"/>
      <protection hidden="1"/>
    </xf>
    <xf numFmtId="0" fontId="59" fillId="0" borderId="0" xfId="43" applyFont="1" applyFill="1" applyBorder="1" applyAlignment="1" applyProtection="1">
      <alignment horizontal="left" vertical="center"/>
      <protection hidden="1"/>
    </xf>
    <xf numFmtId="49" fontId="59" fillId="0" borderId="0" xfId="43" applyNumberFormat="1" applyFont="1" applyFill="1" applyBorder="1" applyAlignment="1" applyProtection="1">
      <alignment horizontal="center" vertical="center"/>
      <protection hidden="1"/>
    </xf>
    <xf numFmtId="49" fontId="60" fillId="0" borderId="0" xfId="43" applyNumberFormat="1" applyFont="1" applyFill="1" applyBorder="1" applyAlignment="1" applyProtection="1">
      <alignment horizontal="center" vertical="center"/>
      <protection hidden="1"/>
    </xf>
    <xf numFmtId="49" fontId="59" fillId="0" borderId="0" xfId="43" applyNumberFormat="1" applyFont="1" applyFill="1" applyBorder="1" applyAlignment="1" applyProtection="1">
      <alignment horizontal="left" vertical="center"/>
      <protection hidden="1"/>
    </xf>
    <xf numFmtId="0" fontId="60" fillId="28" borderId="43" xfId="43" applyFont="1" applyFill="1" applyBorder="1" applyAlignment="1" applyProtection="1">
      <alignment horizontal="center" vertical="center"/>
      <protection hidden="1"/>
    </xf>
    <xf numFmtId="0" fontId="54" fillId="0" borderId="10" xfId="43" applyFont="1" applyFill="1" applyBorder="1" applyAlignment="1" applyProtection="1">
      <alignment horizontal="center" vertical="center" wrapText="1"/>
      <protection hidden="1"/>
    </xf>
    <xf numFmtId="49" fontId="54" fillId="0" borderId="10" xfId="43" applyNumberFormat="1" applyFont="1" applyBorder="1" applyAlignment="1" applyProtection="1">
      <alignment horizontal="center" vertical="center"/>
      <protection hidden="1"/>
    </xf>
    <xf numFmtId="0" fontId="54" fillId="0" borderId="10" xfId="43" applyFont="1" applyFill="1" applyBorder="1" applyAlignment="1" applyProtection="1">
      <alignment horizontal="right" vertical="center" wrapText="1"/>
      <protection hidden="1"/>
    </xf>
    <xf numFmtId="0" fontId="58" fillId="0" borderId="0" xfId="43" applyFont="1" applyFill="1" applyProtection="1">
      <protection hidden="1"/>
    </xf>
    <xf numFmtId="0" fontId="58" fillId="0" borderId="0" xfId="43" applyFont="1" applyFill="1" applyBorder="1" applyProtection="1">
      <protection hidden="1"/>
    </xf>
    <xf numFmtId="0" fontId="63" fillId="0" borderId="0" xfId="43" applyFont="1" applyAlignment="1" applyProtection="1">
      <alignment horizontal="center" vertical="center"/>
      <protection hidden="1"/>
    </xf>
    <xf numFmtId="0" fontId="65" fillId="0" borderId="0" xfId="43" applyFont="1" applyAlignment="1" applyProtection="1">
      <alignment horizontal="center" vertical="center"/>
      <protection hidden="1"/>
    </xf>
    <xf numFmtId="0" fontId="66" fillId="0" borderId="0" xfId="43" applyFont="1" applyAlignment="1" applyProtection="1">
      <alignment horizontal="center" vertical="center"/>
      <protection hidden="1"/>
    </xf>
    <xf numFmtId="49" fontId="47" fillId="0" borderId="10" xfId="43" applyNumberFormat="1" applyFont="1" applyBorder="1" applyAlignment="1" applyProtection="1">
      <alignment horizontal="center" vertical="center"/>
      <protection hidden="1"/>
    </xf>
    <xf numFmtId="0" fontId="62" fillId="0" borderId="10" xfId="43" applyFont="1" applyFill="1" applyBorder="1" applyAlignment="1" applyProtection="1">
      <alignment horizontal="center" vertical="center" wrapText="1"/>
      <protection hidden="1"/>
    </xf>
    <xf numFmtId="0" fontId="60" fillId="28" borderId="43" xfId="43" applyFont="1" applyFill="1" applyBorder="1" applyAlignment="1" applyProtection="1">
      <alignment horizontal="center" vertical="center" wrapText="1"/>
      <protection hidden="1"/>
    </xf>
    <xf numFmtId="0" fontId="62" fillId="0" borderId="10" xfId="43" applyFont="1" applyFill="1" applyBorder="1" applyAlignment="1" applyProtection="1">
      <alignment horizontal="left" vertical="center"/>
      <protection hidden="1"/>
    </xf>
    <xf numFmtId="0" fontId="60" fillId="28" borderId="37" xfId="43" applyFont="1" applyFill="1" applyBorder="1" applyAlignment="1" applyProtection="1">
      <alignment horizontal="center" vertical="center" wrapText="1"/>
      <protection hidden="1"/>
    </xf>
    <xf numFmtId="49" fontId="54" fillId="0" borderId="10" xfId="43" applyNumberFormat="1" applyFont="1" applyFill="1" applyBorder="1" applyAlignment="1" applyProtection="1">
      <alignment horizontal="right" vertical="center"/>
      <protection hidden="1"/>
    </xf>
    <xf numFmtId="49" fontId="60" fillId="28" borderId="43" xfId="43" applyNumberFormat="1" applyFont="1" applyFill="1" applyBorder="1" applyAlignment="1" applyProtection="1">
      <alignment horizontal="center" vertical="center"/>
      <protection hidden="1"/>
    </xf>
    <xf numFmtId="0" fontId="47" fillId="0" borderId="10" xfId="43" applyFont="1" applyBorder="1" applyAlignment="1" applyProtection="1">
      <alignment horizontal="center" vertical="center"/>
      <protection hidden="1"/>
    </xf>
    <xf numFmtId="0" fontId="54" fillId="0" borderId="10" xfId="43" applyFont="1" applyFill="1" applyBorder="1" applyAlignment="1" applyProtection="1">
      <alignment horizontal="left" vertical="center"/>
      <protection hidden="1"/>
    </xf>
    <xf numFmtId="0" fontId="59" fillId="28" borderId="40" xfId="43" applyFont="1" applyFill="1" applyBorder="1" applyAlignment="1" applyProtection="1">
      <alignment horizontal="center" vertical="center"/>
      <protection hidden="1"/>
    </xf>
    <xf numFmtId="0" fontId="60" fillId="28" borderId="40" xfId="43" applyFont="1" applyFill="1" applyBorder="1" applyAlignment="1" applyProtection="1">
      <alignment horizontal="center" vertical="center"/>
      <protection hidden="1"/>
    </xf>
    <xf numFmtId="0" fontId="60" fillId="0" borderId="0" xfId="43" applyFont="1" applyFill="1" applyBorder="1" applyAlignment="1" applyProtection="1">
      <alignment horizontal="center" vertical="center"/>
      <protection hidden="1"/>
    </xf>
    <xf numFmtId="49" fontId="67" fillId="28" borderId="37" xfId="43" applyNumberFormat="1" applyFont="1" applyFill="1" applyBorder="1" applyAlignment="1" applyProtection="1">
      <alignment horizontal="left" vertical="center" indent="1"/>
      <protection hidden="1"/>
    </xf>
    <xf numFmtId="0" fontId="59" fillId="28" borderId="37" xfId="43" applyFont="1" applyFill="1" applyBorder="1" applyAlignment="1" applyProtection="1">
      <alignment horizontal="right" vertical="center"/>
      <protection hidden="1"/>
    </xf>
    <xf numFmtId="0" fontId="58" fillId="0" borderId="0" xfId="43" applyFont="1" applyAlignment="1" applyProtection="1">
      <alignment vertical="center"/>
      <protection hidden="1"/>
    </xf>
    <xf numFmtId="0" fontId="58" fillId="0" borderId="0" xfId="43" applyFont="1" applyFill="1" applyAlignment="1" applyProtection="1">
      <alignment vertical="center"/>
      <protection hidden="1"/>
    </xf>
    <xf numFmtId="0" fontId="58" fillId="0" borderId="0" xfId="43" applyFont="1" applyFill="1" applyBorder="1" applyAlignment="1" applyProtection="1">
      <alignment vertical="center"/>
      <protection hidden="1"/>
    </xf>
    <xf numFmtId="0" fontId="49" fillId="0" borderId="0" xfId="43" applyFont="1" applyAlignment="1" applyProtection="1">
      <alignment vertical="center"/>
      <protection hidden="1"/>
    </xf>
    <xf numFmtId="0" fontId="49" fillId="0" borderId="0" xfId="43" applyFont="1" applyFill="1" applyAlignment="1" applyProtection="1">
      <alignment vertical="center"/>
      <protection hidden="1"/>
    </xf>
    <xf numFmtId="49" fontId="67" fillId="28" borderId="40" xfId="43" applyNumberFormat="1" applyFont="1" applyFill="1" applyBorder="1" applyAlignment="1" applyProtection="1">
      <alignment horizontal="left" vertical="center" indent="1"/>
      <protection hidden="1"/>
    </xf>
    <xf numFmtId="0" fontId="59" fillId="28" borderId="40" xfId="43" applyFont="1" applyFill="1" applyBorder="1" applyAlignment="1" applyProtection="1">
      <alignment horizontal="right" vertical="center"/>
      <protection hidden="1"/>
    </xf>
    <xf numFmtId="0" fontId="49" fillId="0" borderId="0" xfId="43" applyFont="1" applyAlignment="1" applyProtection="1">
      <alignment horizontal="left" vertical="center"/>
      <protection hidden="1"/>
    </xf>
    <xf numFmtId="0" fontId="49" fillId="0" borderId="0" xfId="43" applyFont="1" applyBorder="1" applyAlignment="1" applyProtection="1">
      <alignment horizontal="left" vertical="center"/>
      <protection hidden="1"/>
    </xf>
    <xf numFmtId="0" fontId="49" fillId="0" borderId="0" xfId="43" applyFont="1" applyBorder="1" applyAlignment="1" applyProtection="1">
      <alignment vertical="center"/>
      <protection hidden="1"/>
    </xf>
    <xf numFmtId="0" fontId="38" fillId="0" borderId="0" xfId="43" applyAlignment="1" applyProtection="1">
      <alignment horizontal="center"/>
      <protection hidden="1"/>
    </xf>
    <xf numFmtId="0" fontId="49" fillId="0" borderId="0" xfId="43" applyFont="1" applyAlignment="1" applyProtection="1">
      <alignment horizontal="center"/>
      <protection hidden="1"/>
    </xf>
    <xf numFmtId="0" fontId="38" fillId="0" borderId="0" xfId="43" applyAlignment="1" applyProtection="1">
      <alignment horizontal="left"/>
      <protection hidden="1"/>
    </xf>
    <xf numFmtId="0" fontId="38" fillId="0" borderId="0" xfId="46" applyAlignment="1">
      <alignment horizontal="center" vertical="center"/>
    </xf>
    <xf numFmtId="0" fontId="38" fillId="24" borderId="10" xfId="46" applyFill="1" applyBorder="1" applyAlignment="1" applyProtection="1">
      <alignment horizontal="center" vertical="center"/>
      <protection locked="0"/>
    </xf>
    <xf numFmtId="0" fontId="48" fillId="0" borderId="10" xfId="46" applyFont="1" applyBorder="1" applyAlignment="1">
      <alignment horizontal="center" vertical="center"/>
    </xf>
    <xf numFmtId="0" fontId="48" fillId="0" borderId="10" xfId="44" applyFont="1" applyBorder="1" applyAlignment="1">
      <alignment horizontal="center" vertical="center" wrapText="1"/>
    </xf>
    <xf numFmtId="0" fontId="48" fillId="0" borderId="10" xfId="44" applyFont="1" applyBorder="1" applyAlignment="1">
      <alignment horizontal="center" wrapText="1"/>
    </xf>
    <xf numFmtId="0" fontId="38" fillId="0" borderId="0" xfId="46">
      <alignment vertical="center"/>
    </xf>
    <xf numFmtId="0" fontId="38" fillId="0" borderId="10" xfId="46" applyBorder="1">
      <alignment vertical="center"/>
    </xf>
    <xf numFmtId="0" fontId="48" fillId="0" borderId="10" xfId="44" applyFont="1" applyBorder="1" applyAlignment="1">
      <alignment vertical="center"/>
    </xf>
    <xf numFmtId="0" fontId="48" fillId="0" borderId="10" xfId="44" applyFont="1" applyFill="1" applyBorder="1" applyAlignment="1" applyProtection="1">
      <alignment horizontal="right" vertical="center" wrapText="1"/>
      <protection hidden="1"/>
    </xf>
    <xf numFmtId="0" fontId="48" fillId="0" borderId="10" xfId="46" applyFont="1" applyBorder="1" applyAlignment="1">
      <alignment horizontal="right" vertical="center"/>
    </xf>
    <xf numFmtId="0" fontId="38" fillId="0" borderId="44" xfId="46" applyFill="1" applyBorder="1">
      <alignment vertical="center"/>
    </xf>
    <xf numFmtId="0" fontId="38" fillId="0" borderId="45" xfId="46" applyFill="1" applyBorder="1">
      <alignment vertical="center"/>
    </xf>
    <xf numFmtId="0" fontId="38" fillId="0" borderId="46" xfId="46" applyFill="1" applyBorder="1">
      <alignment vertical="center"/>
    </xf>
    <xf numFmtId="0" fontId="38" fillId="0" borderId="47" xfId="46" applyBorder="1">
      <alignment vertical="center"/>
    </xf>
    <xf numFmtId="0" fontId="38" fillId="0" borderId="0" xfId="46" applyBorder="1">
      <alignment vertical="center"/>
    </xf>
    <xf numFmtId="0" fontId="70" fillId="0" borderId="0" xfId="46" applyFont="1" applyFill="1" applyBorder="1" applyAlignment="1">
      <alignment horizontal="left" vertical="top"/>
    </xf>
    <xf numFmtId="0" fontId="70" fillId="0" borderId="0" xfId="46" applyFont="1" applyFill="1" applyBorder="1" applyAlignment="1">
      <alignment vertical="top"/>
    </xf>
    <xf numFmtId="0" fontId="70" fillId="0" borderId="48" xfId="46" applyFont="1" applyFill="1" applyBorder="1" applyAlignment="1">
      <alignment vertical="top"/>
    </xf>
    <xf numFmtId="0" fontId="71" fillId="0" borderId="0" xfId="46" applyFont="1" applyAlignment="1">
      <alignment horizontal="left" vertical="top"/>
    </xf>
    <xf numFmtId="0" fontId="71" fillId="0" borderId="0" xfId="46" applyFont="1" applyAlignment="1">
      <alignment horizontal="left" vertical="center"/>
    </xf>
    <xf numFmtId="0" fontId="55" fillId="0" borderId="0" xfId="46" applyFont="1" applyAlignment="1">
      <alignment horizontal="left" vertical="center"/>
    </xf>
    <xf numFmtId="0" fontId="38" fillId="0" borderId="0" xfId="46" applyFont="1" applyFill="1" applyBorder="1" applyAlignment="1">
      <alignment horizontal="center" vertical="center"/>
    </xf>
    <xf numFmtId="0" fontId="38" fillId="0" borderId="0" xfId="46" applyFont="1" applyFill="1" applyBorder="1" applyAlignment="1">
      <alignment vertical="center"/>
    </xf>
    <xf numFmtId="0" fontId="38" fillId="0" borderId="48" xfId="46" applyFont="1" applyFill="1" applyBorder="1" applyAlignment="1">
      <alignment horizontal="left" vertical="center"/>
    </xf>
    <xf numFmtId="0" fontId="72" fillId="0" borderId="0" xfId="46" applyFont="1" applyAlignment="1">
      <alignment horizontal="left" vertical="center"/>
    </xf>
    <xf numFmtId="0" fontId="73" fillId="0" borderId="0" xfId="44" applyFont="1" applyBorder="1"/>
    <xf numFmtId="0" fontId="0" fillId="0" borderId="0" xfId="46" applyFont="1" applyFill="1" applyBorder="1" applyAlignment="1">
      <alignment vertical="center"/>
    </xf>
    <xf numFmtId="0" fontId="38" fillId="0" borderId="0" xfId="46" applyFont="1" applyFill="1" applyBorder="1" applyAlignment="1"/>
    <xf numFmtId="0" fontId="38" fillId="0" borderId="49" xfId="46" applyFont="1" applyFill="1" applyBorder="1" applyAlignment="1">
      <alignment vertical="center"/>
    </xf>
    <xf numFmtId="0" fontId="38" fillId="0" borderId="50" xfId="46" applyFont="1" applyFill="1" applyBorder="1" applyAlignment="1">
      <alignment vertical="center"/>
    </xf>
    <xf numFmtId="0" fontId="74" fillId="0" borderId="0" xfId="46" applyFont="1" applyFill="1" applyBorder="1" applyAlignment="1">
      <alignment horizontal="left" vertical="center"/>
    </xf>
    <xf numFmtId="0" fontId="74" fillId="0" borderId="51" xfId="46" applyFont="1" applyFill="1" applyBorder="1" applyAlignment="1">
      <alignment vertical="center"/>
    </xf>
    <xf numFmtId="0" fontId="74" fillId="0" borderId="52" xfId="46" applyFont="1" applyFill="1" applyBorder="1" applyAlignment="1">
      <alignment vertical="center"/>
    </xf>
    <xf numFmtId="0" fontId="75" fillId="0" borderId="0" xfId="46" applyFont="1" applyAlignment="1">
      <alignment horizontal="left" vertical="top"/>
    </xf>
    <xf numFmtId="0" fontId="75" fillId="0" borderId="0" xfId="46" applyFont="1" applyAlignment="1">
      <alignment horizontal="left" vertical="center"/>
    </xf>
    <xf numFmtId="0" fontId="38" fillId="0" borderId="47" xfId="46" applyBorder="1" applyAlignment="1">
      <alignment vertical="top"/>
    </xf>
    <xf numFmtId="0" fontId="38" fillId="0" borderId="0" xfId="46" applyBorder="1" applyAlignment="1">
      <alignment vertical="top"/>
    </xf>
    <xf numFmtId="0" fontId="38" fillId="0" borderId="0" xfId="46" applyFont="1" applyFill="1" applyBorder="1" applyAlignment="1">
      <alignment vertical="top"/>
    </xf>
    <xf numFmtId="0" fontId="38" fillId="0" borderId="48" xfId="46" applyFont="1" applyFill="1" applyBorder="1" applyAlignment="1">
      <alignment horizontal="left" vertical="top"/>
    </xf>
    <xf numFmtId="0" fontId="72" fillId="0" borderId="0" xfId="46" applyFont="1" applyAlignment="1">
      <alignment horizontal="left" vertical="top"/>
    </xf>
    <xf numFmtId="0" fontId="38" fillId="0" borderId="0" xfId="46" applyAlignment="1">
      <alignment horizontal="left" vertical="top"/>
    </xf>
    <xf numFmtId="0" fontId="38" fillId="0" borderId="10" xfId="46" applyBorder="1" applyAlignment="1">
      <alignment vertical="top"/>
    </xf>
    <xf numFmtId="0" fontId="48" fillId="0" borderId="10" xfId="44" applyFont="1" applyBorder="1" applyAlignment="1">
      <alignment vertical="top"/>
    </xf>
    <xf numFmtId="0" fontId="48" fillId="0" borderId="10" xfId="46" applyFont="1" applyBorder="1" applyAlignment="1">
      <alignment horizontal="right" vertical="top"/>
    </xf>
    <xf numFmtId="0" fontId="48" fillId="0" borderId="10" xfId="44" applyFont="1" applyFill="1" applyBorder="1" applyAlignment="1" applyProtection="1">
      <alignment horizontal="right" vertical="top" wrapText="1"/>
      <protection hidden="1"/>
    </xf>
    <xf numFmtId="0" fontId="73" fillId="0" borderId="0" xfId="44" applyFont="1" applyBorder="1" applyAlignment="1">
      <alignment vertical="top"/>
    </xf>
    <xf numFmtId="0" fontId="38" fillId="0" borderId="0" xfId="46" applyAlignment="1">
      <alignment vertical="top"/>
    </xf>
    <xf numFmtId="0" fontId="38" fillId="0" borderId="0" xfId="46" applyFont="1" applyFill="1" applyBorder="1" applyAlignment="1">
      <alignment vertical="top" wrapText="1"/>
    </xf>
    <xf numFmtId="0" fontId="76" fillId="0" borderId="0" xfId="46" applyFont="1" applyAlignment="1">
      <alignment horizontal="left" vertical="top"/>
    </xf>
    <xf numFmtId="0" fontId="38" fillId="0" borderId="48" xfId="46" applyFont="1" applyFill="1" applyBorder="1" applyAlignment="1">
      <alignment vertical="top"/>
    </xf>
    <xf numFmtId="0" fontId="48" fillId="0" borderId="10" xfId="44" applyFont="1" applyBorder="1" applyAlignment="1">
      <alignment horizontal="left" vertical="top" wrapText="1"/>
    </xf>
    <xf numFmtId="0" fontId="38" fillId="0" borderId="0" xfId="46" applyBorder="1" applyAlignment="1">
      <alignment horizontal="left" vertical="top"/>
    </xf>
    <xf numFmtId="0" fontId="48" fillId="0" borderId="0" xfId="46" applyFont="1" applyBorder="1" applyAlignment="1">
      <alignment horizontal="left" vertical="top"/>
    </xf>
    <xf numFmtId="0" fontId="38" fillId="0" borderId="53" xfId="46" applyFill="1" applyBorder="1">
      <alignment vertical="center"/>
    </xf>
    <xf numFmtId="0" fontId="38" fillId="0" borderId="54" xfId="46" applyFill="1" applyBorder="1">
      <alignment vertical="center"/>
    </xf>
    <xf numFmtId="0" fontId="38" fillId="0" borderId="55" xfId="46" applyFill="1" applyBorder="1">
      <alignment vertical="center"/>
    </xf>
    <xf numFmtId="0" fontId="48" fillId="0" borderId="0" xfId="46" applyFont="1" applyBorder="1" applyAlignment="1">
      <alignment vertical="center"/>
    </xf>
    <xf numFmtId="0" fontId="49" fillId="25" borderId="56" xfId="44" applyFont="1" applyFill="1" applyBorder="1" applyAlignment="1">
      <alignment horizontal="center" vertical="center" wrapText="1"/>
    </xf>
    <xf numFmtId="0" fontId="49" fillId="25" borderId="57" xfId="44" applyFont="1" applyFill="1" applyBorder="1" applyAlignment="1">
      <alignment horizontal="center" vertical="center" wrapText="1"/>
    </xf>
    <xf numFmtId="0" fontId="49" fillId="25" borderId="58" xfId="44" applyFont="1" applyFill="1" applyBorder="1" applyAlignment="1">
      <alignment horizontal="center" vertical="center" wrapText="1"/>
    </xf>
    <xf numFmtId="0" fontId="48" fillId="0" borderId="0" xfId="44" applyFont="1" applyBorder="1" applyAlignment="1">
      <alignment horizontal="center" vertical="center" wrapText="1"/>
    </xf>
    <xf numFmtId="180" fontId="77" fillId="0" borderId="59" xfId="46" applyNumberFormat="1" applyFont="1" applyFill="1" applyBorder="1" applyAlignment="1" applyProtection="1">
      <alignment horizontal="center" vertical="center"/>
      <protection hidden="1"/>
    </xf>
    <xf numFmtId="180" fontId="77" fillId="0" borderId="60" xfId="46" applyNumberFormat="1" applyFont="1" applyFill="1" applyBorder="1" applyAlignment="1" applyProtection="1">
      <alignment horizontal="center" vertical="center"/>
      <protection hidden="1"/>
    </xf>
    <xf numFmtId="180" fontId="77" fillId="0" borderId="61" xfId="46" applyNumberFormat="1" applyFont="1" applyFill="1" applyBorder="1" applyAlignment="1" applyProtection="1">
      <alignment horizontal="center" vertical="center"/>
      <protection hidden="1"/>
    </xf>
    <xf numFmtId="0" fontId="38" fillId="0" borderId="0" xfId="46" applyAlignment="1">
      <alignment horizontal="left" vertical="center"/>
    </xf>
    <xf numFmtId="0" fontId="49" fillId="25" borderId="62" xfId="44" applyFont="1" applyFill="1" applyBorder="1" applyAlignment="1">
      <alignment horizontal="center" vertical="center" wrapText="1"/>
    </xf>
    <xf numFmtId="0" fontId="49" fillId="25" borderId="63" xfId="44" applyFont="1" applyFill="1" applyBorder="1" applyAlignment="1">
      <alignment horizontal="center" vertical="center" wrapText="1"/>
    </xf>
    <xf numFmtId="0" fontId="58" fillId="25" borderId="63" xfId="44" applyFont="1" applyFill="1" applyBorder="1" applyAlignment="1">
      <alignment horizontal="center" vertical="center" wrapText="1"/>
    </xf>
    <xf numFmtId="0" fontId="58" fillId="25" borderId="64" xfId="44" applyFont="1" applyFill="1" applyBorder="1" applyAlignment="1">
      <alignment horizontal="center" vertical="center" wrapText="1"/>
    </xf>
    <xf numFmtId="180" fontId="77" fillId="0" borderId="65" xfId="46" applyNumberFormat="1" applyFont="1" applyFill="1" applyBorder="1" applyAlignment="1" applyProtection="1">
      <alignment horizontal="center" vertical="center"/>
      <protection hidden="1"/>
    </xf>
    <xf numFmtId="180" fontId="77" fillId="0" borderId="66" xfId="46" applyNumberFormat="1" applyFont="1" applyFill="1" applyBorder="1" applyAlignment="1" applyProtection="1">
      <alignment horizontal="center" vertical="center"/>
      <protection hidden="1"/>
    </xf>
    <xf numFmtId="180" fontId="77" fillId="0" borderId="67" xfId="46" applyNumberFormat="1" applyFont="1" applyFill="1" applyBorder="1" applyAlignment="1" applyProtection="1">
      <alignment horizontal="center" vertical="center"/>
      <protection hidden="1"/>
    </xf>
    <xf numFmtId="0" fontId="38" fillId="25" borderId="68" xfId="46" applyFill="1" applyBorder="1">
      <alignment vertical="center"/>
    </xf>
    <xf numFmtId="0" fontId="38" fillId="25" borderId="69" xfId="46" applyFill="1" applyBorder="1">
      <alignment vertical="center"/>
    </xf>
    <xf numFmtId="0" fontId="38" fillId="25" borderId="70" xfId="46" applyFill="1" applyBorder="1">
      <alignment vertical="center"/>
    </xf>
    <xf numFmtId="0" fontId="38" fillId="0" borderId="0" xfId="46" applyFont="1" applyFill="1" applyBorder="1" applyAlignment="1">
      <alignment horizontal="left" vertical="center"/>
    </xf>
    <xf numFmtId="0" fontId="38" fillId="0" borderId="0" xfId="46" applyFill="1" applyBorder="1">
      <alignment vertical="center"/>
    </xf>
    <xf numFmtId="0" fontId="48" fillId="0" borderId="0" xfId="46" applyFont="1" applyAlignment="1">
      <alignment vertical="center"/>
    </xf>
    <xf numFmtId="0" fontId="48" fillId="25" borderId="71" xfId="43" applyFont="1" applyFill="1" applyBorder="1" applyAlignment="1" applyProtection="1">
      <alignment horizontal="left" vertical="center" indent="1"/>
      <protection hidden="1"/>
    </xf>
    <xf numFmtId="0" fontId="48" fillId="25" borderId="41" xfId="43" applyFont="1" applyFill="1" applyBorder="1" applyAlignment="1" applyProtection="1">
      <alignment horizontal="left" vertical="center" indent="1"/>
      <protection hidden="1"/>
    </xf>
    <xf numFmtId="0" fontId="52" fillId="28" borderId="29" xfId="43" applyFont="1" applyFill="1" applyBorder="1" applyAlignment="1" applyProtection="1">
      <alignment horizontal="left" vertical="center" indent="1"/>
      <protection hidden="1"/>
    </xf>
    <xf numFmtId="0" fontId="52" fillId="28" borderId="30" xfId="43" applyFont="1" applyFill="1" applyBorder="1" applyAlignment="1" applyProtection="1">
      <alignment horizontal="left" vertical="center" indent="1"/>
      <protection hidden="1"/>
    </xf>
    <xf numFmtId="0" fontId="52" fillId="28" borderId="31" xfId="43" applyFont="1" applyFill="1" applyBorder="1" applyAlignment="1" applyProtection="1">
      <alignment horizontal="left" vertical="center" indent="1"/>
      <protection hidden="1"/>
    </xf>
    <xf numFmtId="0" fontId="56" fillId="28" borderId="37" xfId="43" applyFont="1" applyFill="1" applyBorder="1" applyAlignment="1" applyProtection="1">
      <alignment horizontal="center" vertical="center"/>
      <protection hidden="1"/>
    </xf>
    <xf numFmtId="0" fontId="45" fillId="25" borderId="23" xfId="43" applyFont="1" applyFill="1" applyBorder="1" applyAlignment="1" applyProtection="1">
      <alignment horizontal="left" vertical="center" indent="1"/>
      <protection hidden="1"/>
    </xf>
    <xf numFmtId="0" fontId="48" fillId="25" borderId="72" xfId="43" applyFont="1" applyFill="1" applyBorder="1" applyAlignment="1" applyProtection="1">
      <alignment horizontal="center" vertical="center"/>
      <protection hidden="1"/>
    </xf>
    <xf numFmtId="0" fontId="48" fillId="0" borderId="38" xfId="43" applyFont="1" applyFill="1" applyBorder="1" applyAlignment="1" applyProtection="1">
      <alignment horizontal="center" vertical="center"/>
      <protection hidden="1"/>
    </xf>
    <xf numFmtId="0" fontId="48" fillId="0" borderId="27" xfId="43" applyFont="1" applyFill="1" applyBorder="1" applyAlignment="1" applyProtection="1">
      <alignment horizontal="center" vertical="center"/>
      <protection hidden="1"/>
    </xf>
    <xf numFmtId="0" fontId="48" fillId="0" borderId="73" xfId="43" applyFont="1" applyFill="1" applyBorder="1" applyAlignment="1" applyProtection="1">
      <alignment horizontal="center" vertical="center"/>
      <protection hidden="1"/>
    </xf>
    <xf numFmtId="0" fontId="48" fillId="0" borderId="74" xfId="43" applyFont="1" applyFill="1" applyBorder="1" applyAlignment="1" applyProtection="1">
      <alignment horizontal="center" vertical="center"/>
      <protection hidden="1"/>
    </xf>
    <xf numFmtId="0" fontId="48" fillId="0" borderId="28" xfId="43" applyFont="1" applyFill="1" applyBorder="1" applyAlignment="1" applyProtection="1">
      <alignment horizontal="center" vertical="center"/>
      <protection hidden="1"/>
    </xf>
    <xf numFmtId="0" fontId="45" fillId="29" borderId="23" xfId="43" applyFont="1" applyFill="1" applyBorder="1" applyAlignment="1" applyProtection="1">
      <alignment horizontal="left" vertical="center" indent="1"/>
      <protection hidden="1"/>
    </xf>
    <xf numFmtId="0" fontId="48" fillId="29" borderId="72" xfId="43" applyFont="1" applyFill="1" applyBorder="1" applyAlignment="1" applyProtection="1">
      <alignment horizontal="center" vertical="center"/>
      <protection hidden="1"/>
    </xf>
    <xf numFmtId="0" fontId="48" fillId="0" borderId="75" xfId="43" applyFont="1" applyFill="1" applyBorder="1" applyAlignment="1" applyProtection="1">
      <alignment horizontal="center" vertical="center"/>
      <protection hidden="1"/>
    </xf>
    <xf numFmtId="0" fontId="51" fillId="0" borderId="0" xfId="43" applyFont="1" applyFill="1" applyBorder="1" applyAlignment="1" applyProtection="1">
      <alignment horizontal="distributed" vertical="center"/>
      <protection hidden="1"/>
    </xf>
    <xf numFmtId="0" fontId="48" fillId="0" borderId="76" xfId="43" applyFont="1" applyFill="1" applyBorder="1" applyAlignment="1" applyProtection="1">
      <alignment horizontal="center" vertical="center"/>
      <protection hidden="1"/>
    </xf>
    <xf numFmtId="0" fontId="48" fillId="0" borderId="77" xfId="43" applyFont="1" applyFill="1" applyBorder="1" applyAlignment="1" applyProtection="1">
      <alignment horizontal="center" vertical="center"/>
      <protection hidden="1"/>
    </xf>
    <xf numFmtId="0" fontId="48" fillId="0" borderId="78" xfId="43" applyFont="1" applyFill="1" applyBorder="1" applyAlignment="1" applyProtection="1">
      <alignment horizontal="center" vertical="center"/>
      <protection hidden="1"/>
    </xf>
    <xf numFmtId="0" fontId="54" fillId="0" borderId="79" xfId="43" applyFont="1" applyFill="1" applyBorder="1" applyAlignment="1" applyProtection="1">
      <alignment horizontal="center" vertical="center"/>
      <protection hidden="1"/>
    </xf>
    <xf numFmtId="0" fontId="54" fillId="0" borderId="80" xfId="43" applyFont="1" applyFill="1" applyBorder="1" applyAlignment="1" applyProtection="1">
      <alignment horizontal="center" vertical="center"/>
      <protection hidden="1"/>
    </xf>
    <xf numFmtId="0" fontId="54" fillId="0" borderId="81" xfId="43" applyFont="1" applyFill="1" applyBorder="1" applyAlignment="1" applyProtection="1">
      <alignment horizontal="center" vertical="center"/>
      <protection hidden="1"/>
    </xf>
    <xf numFmtId="0" fontId="39" fillId="0" borderId="0" xfId="43" applyFont="1" applyFill="1" applyBorder="1" applyAlignment="1" applyProtection="1">
      <alignment horizontal="center" vertical="center"/>
      <protection hidden="1"/>
    </xf>
    <xf numFmtId="0" fontId="9" fillId="25" borderId="82" xfId="0" applyFont="1" applyFill="1" applyBorder="1" applyAlignment="1" applyProtection="1">
      <alignment horizontal="center" vertical="center" wrapText="1"/>
      <protection hidden="1"/>
    </xf>
    <xf numFmtId="0" fontId="9" fillId="25" borderId="83" xfId="0" applyFont="1" applyFill="1" applyBorder="1" applyAlignment="1" applyProtection="1">
      <alignment horizontal="center" vertical="center"/>
      <protection hidden="1"/>
    </xf>
    <xf numFmtId="0" fontId="9" fillId="25" borderId="84" xfId="0" applyFont="1" applyFill="1" applyBorder="1" applyAlignment="1" applyProtection="1">
      <alignment horizontal="center" vertical="center" wrapText="1"/>
      <protection hidden="1"/>
    </xf>
    <xf numFmtId="0" fontId="9" fillId="25" borderId="8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9" fillId="25" borderId="86" xfId="0" applyFont="1" applyFill="1" applyBorder="1" applyAlignment="1" applyProtection="1">
      <alignment horizontal="center" vertical="center" wrapText="1"/>
      <protection hidden="1"/>
    </xf>
    <xf numFmtId="0" fontId="9" fillId="25" borderId="87" xfId="0" applyFont="1" applyFill="1" applyBorder="1" applyAlignment="1" applyProtection="1">
      <alignment horizontal="center" vertical="center" wrapText="1"/>
      <protection hidden="1"/>
    </xf>
    <xf numFmtId="0" fontId="9" fillId="25" borderId="17" xfId="0" applyFont="1" applyFill="1" applyBorder="1" applyAlignment="1" applyProtection="1">
      <alignment horizontal="center" vertical="center" wrapText="1"/>
      <protection hidden="1"/>
    </xf>
    <xf numFmtId="0" fontId="9" fillId="25" borderId="18" xfId="0" applyFont="1" applyFill="1" applyBorder="1" applyAlignment="1" applyProtection="1">
      <alignment horizontal="center" vertical="center"/>
      <protection hidden="1"/>
    </xf>
    <xf numFmtId="0" fontId="9" fillId="25" borderId="88" xfId="0" applyFont="1" applyFill="1" applyBorder="1" applyAlignment="1" applyProtection="1">
      <alignment horizontal="center" vertical="center" wrapText="1"/>
      <protection hidden="1"/>
    </xf>
    <xf numFmtId="0" fontId="9" fillId="25" borderId="89" xfId="0" applyFont="1" applyFill="1" applyBorder="1" applyAlignment="1" applyProtection="1">
      <alignment horizontal="center" vertical="center" wrapText="1"/>
      <protection hidden="1"/>
    </xf>
    <xf numFmtId="0" fontId="9" fillId="25" borderId="18" xfId="0" applyFont="1" applyFill="1" applyBorder="1" applyAlignment="1" applyProtection="1">
      <alignment horizontal="center" vertical="center" wrapText="1"/>
      <protection hidden="1"/>
    </xf>
    <xf numFmtId="0" fontId="38" fillId="0" borderId="0" xfId="46" applyFont="1" applyFill="1" applyBorder="1" applyAlignment="1">
      <alignment horizontal="left" vertical="center" wrapText="1" indent="3"/>
    </xf>
    <xf numFmtId="0" fontId="38" fillId="0" borderId="0" xfId="46" applyFont="1" applyFill="1" applyBorder="1" applyAlignment="1">
      <alignment horizontal="left" vertical="center"/>
    </xf>
    <xf numFmtId="0" fontId="38" fillId="0" borderId="0" xfId="46" applyFont="1" applyFill="1" applyBorder="1" applyAlignment="1">
      <alignment horizontal="left" vertical="center" indent="3"/>
    </xf>
    <xf numFmtId="0" fontId="38" fillId="0" borderId="0" xfId="46" applyFont="1" applyFill="1" applyBorder="1" applyAlignment="1">
      <alignment horizontal="left"/>
    </xf>
    <xf numFmtId="0" fontId="74" fillId="0" borderId="0" xfId="46" applyFont="1" applyFill="1" applyBorder="1" applyAlignment="1">
      <alignment horizontal="left"/>
    </xf>
    <xf numFmtId="0" fontId="38" fillId="0" borderId="0" xfId="46" applyFont="1" applyFill="1" applyBorder="1" applyAlignment="1">
      <alignment horizontal="center" vertical="center"/>
    </xf>
    <xf numFmtId="0" fontId="70" fillId="0" borderId="0" xfId="46" applyFont="1" applyFill="1" applyBorder="1" applyAlignment="1">
      <alignment horizontal="left" vertical="top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_Macro" xfId="37"/>
    <cellStyle name="Note" xfId="38"/>
    <cellStyle name="Output" xfId="39"/>
    <cellStyle name="Title" xfId="40"/>
    <cellStyle name="Total" xfId="41"/>
    <cellStyle name="Warning Text" xfId="42"/>
    <cellStyle name="常规" xfId="0" builtinId="0"/>
    <cellStyle name="常规 2" xfId="43"/>
    <cellStyle name="常规_■工程压力换算器" xfId="44"/>
    <cellStyle name="常规_※常规模板" xfId="45"/>
    <cellStyle name="常规_钢铁产品符号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$AD$44" fmlaRange="$AF$43:$AF$52" sel="2" val="0"/>
</file>

<file path=xl/ctrlProps/ctrlProp10.xml><?xml version="1.0" encoding="utf-8"?>
<formControlPr xmlns="http://schemas.microsoft.com/office/spreadsheetml/2009/9/main" objectType="Drop" dropStyle="combo" dx="22" fmlaLink="$K$8" fmlaRange="$K$9:$K$14" val="0"/>
</file>

<file path=xl/ctrlProps/ctrlProp11.xml><?xml version="1.0" encoding="utf-8"?>
<formControlPr xmlns="http://schemas.microsoft.com/office/spreadsheetml/2009/9/main" objectType="Drop" dropStyle="combo" dx="22" fmlaLink="$S$1" fmlaRange="$S$2:$S$6" sel="5" val="0"/>
</file>

<file path=xl/ctrlProps/ctrlProp12.xml><?xml version="1.0" encoding="utf-8"?>
<formControlPr xmlns="http://schemas.microsoft.com/office/spreadsheetml/2009/9/main" objectType="Drop" dropStyle="combo" dx="22" fmlaLink="$K$1" fmlaRange="$K$2:$K$7" val="0"/>
</file>

<file path=xl/ctrlProps/ctrlProp13.xml><?xml version="1.0" encoding="utf-8"?>
<formControlPr xmlns="http://schemas.microsoft.com/office/spreadsheetml/2009/9/main" objectType="Drop" dropStyle="combo" dx="22" fmlaLink="$Q$1" fmlaRange="$R$2:$R$13" sel="7" val="4"/>
</file>

<file path=xl/ctrlProps/ctrlProp2.xml><?xml version="1.0" encoding="utf-8"?>
<formControlPr xmlns="http://schemas.microsoft.com/office/spreadsheetml/2009/9/main" objectType="Drop" dropStyle="combo" dx="22" fmlaLink="$AD$57" fmlaRange="$AI$56:$AI$75" sel="15" val="12"/>
</file>

<file path=xl/ctrlProps/ctrlProp3.xml><?xml version="1.0" encoding="utf-8"?>
<formControlPr xmlns="http://schemas.microsoft.com/office/spreadsheetml/2009/9/main" objectType="Drop" dropStyle="combo" dx="22" fmlaLink="$AD$39" fmlaRange="$AF$38:$AF$39" val="0"/>
</file>

<file path=xl/ctrlProps/ctrlProp4.xml><?xml version="1.0" encoding="utf-8"?>
<formControlPr xmlns="http://schemas.microsoft.com/office/spreadsheetml/2009/9/main" objectType="Drop" dropStyle="combo" dx="22" fmlaLink="$AD$16" fmlaRange="$AF$16:$AF$34" sel="17" val="11"/>
</file>

<file path=xl/ctrlProps/ctrlProp5.xml><?xml version="1.0" encoding="utf-8"?>
<formControlPr xmlns="http://schemas.microsoft.com/office/spreadsheetml/2009/9/main" objectType="Drop" dropStyle="combo" dx="22" fmlaLink="$AD$5" fmlaRange="$AF$6:$AF$12" sel="2" val="0"/>
</file>

<file path=xl/ctrlProps/ctrlProp6.xml><?xml version="1.0" encoding="utf-8"?>
<formControlPr xmlns="http://schemas.microsoft.com/office/spreadsheetml/2009/9/main" objectType="Drop" dropStyle="combo" dx="22" fmlaLink="$K$37" fmlaRange="$K$38:$K$43" sel="3" val="0"/>
</file>

<file path=xl/ctrlProps/ctrlProp7.xml><?xml version="1.0" encoding="utf-8"?>
<formControlPr xmlns="http://schemas.microsoft.com/office/spreadsheetml/2009/9/main" objectType="Drop" dropStyle="combo" dx="22" fmlaLink="$K$29" fmlaRange="$K$30:$K$35" sel="4" val="0"/>
</file>

<file path=xl/ctrlProps/ctrlProp8.xml><?xml version="1.0" encoding="utf-8"?>
<formControlPr xmlns="http://schemas.microsoft.com/office/spreadsheetml/2009/9/main" objectType="Drop" dropStyle="combo" dx="22" fmlaLink="$K$22" fmlaRange="$K$23:$K$28" sel="4" val="0"/>
</file>

<file path=xl/ctrlProps/ctrlProp9.xml><?xml version="1.0" encoding="utf-8"?>
<formControlPr xmlns="http://schemas.microsoft.com/office/spreadsheetml/2009/9/main" objectType="Drop" dropStyle="combo" dx="22" fmlaLink="$K$15" fmlaRange="$K$16:$K$2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257175</xdr:colOff>
      <xdr:row>1</xdr:row>
      <xdr:rowOff>228600</xdr:rowOff>
    </xdr:from>
    <xdr:to>
      <xdr:col>26</xdr:col>
      <xdr:colOff>438150</xdr:colOff>
      <xdr:row>3</xdr:row>
      <xdr:rowOff>171450</xdr:rowOff>
    </xdr:to>
    <xdr:grpSp>
      <xdr:nvGrpSpPr>
        <xdr:cNvPr id="2074" name="Group 1"/>
        <xdr:cNvGrpSpPr>
          <a:grpSpLocks/>
        </xdr:cNvGrpSpPr>
      </xdr:nvGrpSpPr>
      <xdr:grpSpPr bwMode="auto">
        <a:xfrm>
          <a:off x="6867525" y="504825"/>
          <a:ext cx="1895475" cy="466725"/>
          <a:chOff x="734" y="62"/>
          <a:chExt cx="199" cy="49"/>
        </a:xfrm>
      </xdr:grpSpPr>
      <xdr:sp macro="" textlink="">
        <xdr:nvSpPr>
          <xdr:cNvPr id="2083" name="AutoShape 2"/>
          <xdr:cNvSpPr>
            <a:spLocks noChangeArrowheads="1"/>
          </xdr:cNvSpPr>
        </xdr:nvSpPr>
        <xdr:spPr bwMode="auto">
          <a:xfrm>
            <a:off x="734" y="62"/>
            <a:ext cx="199" cy="49"/>
          </a:xfrm>
          <a:prstGeom prst="bevel">
            <a:avLst>
              <a:gd name="adj" fmla="val 29731"/>
            </a:avLst>
          </a:prstGeom>
          <a:solidFill>
            <a:srgbClr val="FFCC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Drop Down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>
              <a:xfrm>
                <a:off x="745" y="72"/>
                <a:ext cx="178" cy="26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21</xdr:col>
      <xdr:colOff>257175</xdr:colOff>
      <xdr:row>6</xdr:row>
      <xdr:rowOff>209550</xdr:rowOff>
    </xdr:from>
    <xdr:to>
      <xdr:col>26</xdr:col>
      <xdr:colOff>438150</xdr:colOff>
      <xdr:row>8</xdr:row>
      <xdr:rowOff>152400</xdr:rowOff>
    </xdr:to>
    <xdr:grpSp>
      <xdr:nvGrpSpPr>
        <xdr:cNvPr id="2075" name="Group 4"/>
        <xdr:cNvGrpSpPr>
          <a:grpSpLocks/>
        </xdr:cNvGrpSpPr>
      </xdr:nvGrpSpPr>
      <xdr:grpSpPr bwMode="auto">
        <a:xfrm>
          <a:off x="6867525" y="1476375"/>
          <a:ext cx="1895475" cy="466725"/>
          <a:chOff x="731" y="156"/>
          <a:chExt cx="199" cy="49"/>
        </a:xfrm>
      </xdr:grpSpPr>
      <xdr:sp macro="" textlink="">
        <xdr:nvSpPr>
          <xdr:cNvPr id="2082" name="AutoShape 5"/>
          <xdr:cNvSpPr>
            <a:spLocks noChangeArrowheads="1"/>
          </xdr:cNvSpPr>
        </xdr:nvSpPr>
        <xdr:spPr bwMode="auto">
          <a:xfrm>
            <a:off x="731" y="156"/>
            <a:ext cx="199" cy="49"/>
          </a:xfrm>
          <a:prstGeom prst="bevel">
            <a:avLst>
              <a:gd name="adj" fmla="val 29731"/>
            </a:avLst>
          </a:prstGeom>
          <a:solidFill>
            <a:srgbClr val="CC33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Drop Down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>
              <a:xfrm>
                <a:off x="742" y="167"/>
                <a:ext cx="178" cy="26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21</xdr:col>
      <xdr:colOff>257175</xdr:colOff>
      <xdr:row>11</xdr:row>
      <xdr:rowOff>209550</xdr:rowOff>
    </xdr:from>
    <xdr:to>
      <xdr:col>26</xdr:col>
      <xdr:colOff>438150</xdr:colOff>
      <xdr:row>13</xdr:row>
      <xdr:rowOff>152400</xdr:rowOff>
    </xdr:to>
    <xdr:grpSp>
      <xdr:nvGrpSpPr>
        <xdr:cNvPr id="2076" name="Group 7"/>
        <xdr:cNvGrpSpPr>
          <a:grpSpLocks/>
        </xdr:cNvGrpSpPr>
      </xdr:nvGrpSpPr>
      <xdr:grpSpPr bwMode="auto">
        <a:xfrm>
          <a:off x="6867525" y="2466975"/>
          <a:ext cx="1895475" cy="466725"/>
          <a:chOff x="727" y="264"/>
          <a:chExt cx="199" cy="49"/>
        </a:xfrm>
      </xdr:grpSpPr>
      <xdr:sp macro="" textlink="">
        <xdr:nvSpPr>
          <xdr:cNvPr id="2081" name="AutoShape 8"/>
          <xdr:cNvSpPr>
            <a:spLocks noChangeArrowheads="1"/>
          </xdr:cNvSpPr>
        </xdr:nvSpPr>
        <xdr:spPr bwMode="auto">
          <a:xfrm>
            <a:off x="727" y="264"/>
            <a:ext cx="199" cy="49"/>
          </a:xfrm>
          <a:prstGeom prst="bevel">
            <a:avLst>
              <a:gd name="adj" fmla="val 29731"/>
            </a:avLst>
          </a:prstGeom>
          <a:solidFill>
            <a:srgbClr val="FFCC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Drop Down 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>
              <a:xfrm>
                <a:off x="738" y="274"/>
                <a:ext cx="178" cy="26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21</xdr:col>
      <xdr:colOff>257175</xdr:colOff>
      <xdr:row>16</xdr:row>
      <xdr:rowOff>219075</xdr:rowOff>
    </xdr:from>
    <xdr:to>
      <xdr:col>26</xdr:col>
      <xdr:colOff>438150</xdr:colOff>
      <xdr:row>18</xdr:row>
      <xdr:rowOff>171450</xdr:rowOff>
    </xdr:to>
    <xdr:grpSp>
      <xdr:nvGrpSpPr>
        <xdr:cNvPr id="2077" name="Group 10"/>
        <xdr:cNvGrpSpPr>
          <a:grpSpLocks/>
        </xdr:cNvGrpSpPr>
      </xdr:nvGrpSpPr>
      <xdr:grpSpPr bwMode="auto">
        <a:xfrm>
          <a:off x="6867525" y="3448050"/>
          <a:ext cx="1895475" cy="466725"/>
          <a:chOff x="731" y="366"/>
          <a:chExt cx="199" cy="49"/>
        </a:xfrm>
      </xdr:grpSpPr>
      <xdr:sp macro="" textlink="">
        <xdr:nvSpPr>
          <xdr:cNvPr id="2080" name="AutoShape 11"/>
          <xdr:cNvSpPr>
            <a:spLocks noChangeArrowheads="1"/>
          </xdr:cNvSpPr>
        </xdr:nvSpPr>
        <xdr:spPr bwMode="auto">
          <a:xfrm>
            <a:off x="731" y="366"/>
            <a:ext cx="199" cy="49"/>
          </a:xfrm>
          <a:prstGeom prst="bevel">
            <a:avLst>
              <a:gd name="adj" fmla="val 29731"/>
            </a:avLst>
          </a:prstGeom>
          <a:solidFill>
            <a:srgbClr val="CC33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2" name="Drop Down 4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>
              <a:xfrm>
                <a:off x="742" y="377"/>
                <a:ext cx="178" cy="26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21</xdr:col>
      <xdr:colOff>257175</xdr:colOff>
      <xdr:row>21</xdr:row>
      <xdr:rowOff>161925</xdr:rowOff>
    </xdr:from>
    <xdr:to>
      <xdr:col>26</xdr:col>
      <xdr:colOff>438150</xdr:colOff>
      <xdr:row>23</xdr:row>
      <xdr:rowOff>114300</xdr:rowOff>
    </xdr:to>
    <xdr:grpSp>
      <xdr:nvGrpSpPr>
        <xdr:cNvPr id="2078" name="Group 13"/>
        <xdr:cNvGrpSpPr>
          <a:grpSpLocks/>
        </xdr:cNvGrpSpPr>
      </xdr:nvGrpSpPr>
      <xdr:grpSpPr bwMode="auto">
        <a:xfrm>
          <a:off x="6867525" y="4352925"/>
          <a:ext cx="1895475" cy="466725"/>
          <a:chOff x="732" y="454"/>
          <a:chExt cx="199" cy="49"/>
        </a:xfrm>
      </xdr:grpSpPr>
      <xdr:sp macro="" textlink="">
        <xdr:nvSpPr>
          <xdr:cNvPr id="2079" name="AutoShape 14"/>
          <xdr:cNvSpPr>
            <a:spLocks noChangeArrowheads="1"/>
          </xdr:cNvSpPr>
        </xdr:nvSpPr>
        <xdr:spPr bwMode="auto">
          <a:xfrm>
            <a:off x="732" y="454"/>
            <a:ext cx="199" cy="49"/>
          </a:xfrm>
          <a:prstGeom prst="bevel">
            <a:avLst>
              <a:gd name="adj" fmla="val 29731"/>
            </a:avLst>
          </a:prstGeom>
          <a:solidFill>
            <a:srgbClr val="FFCC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3" name="Drop Down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742" y="465"/>
                <a:ext cx="178" cy="26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266700</xdr:rowOff>
    </xdr:from>
    <xdr:to>
      <xdr:col>8</xdr:col>
      <xdr:colOff>266700</xdr:colOff>
      <xdr:row>23</xdr:row>
      <xdr:rowOff>104775</xdr:rowOff>
    </xdr:to>
    <xdr:sp macro="" textlink="">
      <xdr:nvSpPr>
        <xdr:cNvPr id="1243" name="Freeform 4"/>
        <xdr:cNvSpPr>
          <a:spLocks/>
        </xdr:cNvSpPr>
      </xdr:nvSpPr>
      <xdr:spPr bwMode="auto">
        <a:xfrm>
          <a:off x="552450" y="266700"/>
          <a:ext cx="9191625" cy="5276850"/>
        </a:xfrm>
        <a:custGeom>
          <a:avLst/>
          <a:gdLst>
            <a:gd name="T0" fmla="*/ 2147483647 w 965"/>
            <a:gd name="T1" fmla="*/ 2147483647 h 574"/>
            <a:gd name="T2" fmla="*/ 2147483647 w 965"/>
            <a:gd name="T3" fmla="*/ 2147483647 h 574"/>
            <a:gd name="T4" fmla="*/ 2147483647 w 965"/>
            <a:gd name="T5" fmla="*/ 2147483647 h 574"/>
            <a:gd name="T6" fmla="*/ 2147483647 w 965"/>
            <a:gd name="T7" fmla="*/ 2147483647 h 574"/>
            <a:gd name="T8" fmla="*/ 0 w 965"/>
            <a:gd name="T9" fmla="*/ 2147483647 h 574"/>
            <a:gd name="T10" fmla="*/ 0 w 965"/>
            <a:gd name="T11" fmla="*/ 0 h 574"/>
            <a:gd name="T12" fmla="*/ 2147483647 w 965"/>
            <a:gd name="T13" fmla="*/ 0 h 574"/>
            <a:gd name="T14" fmla="*/ 2147483647 w 965"/>
            <a:gd name="T15" fmla="*/ 2147483647 h 574"/>
            <a:gd name="T16" fmla="*/ 0 w 965"/>
            <a:gd name="T17" fmla="*/ 2147483647 h 574"/>
            <a:gd name="T18" fmla="*/ 0 w 965"/>
            <a:gd name="T19" fmla="*/ 2147483647 h 57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5" h="574">
              <a:moveTo>
                <a:pt x="226" y="62"/>
              </a:moveTo>
              <a:lnTo>
                <a:pt x="227" y="542"/>
              </a:lnTo>
              <a:lnTo>
                <a:pt x="930" y="542"/>
              </a:lnTo>
              <a:lnTo>
                <a:pt x="930" y="62"/>
              </a:lnTo>
              <a:lnTo>
                <a:pt x="0" y="62"/>
              </a:lnTo>
              <a:lnTo>
                <a:pt x="0" y="0"/>
              </a:lnTo>
              <a:lnTo>
                <a:pt x="965" y="0"/>
              </a:lnTo>
              <a:lnTo>
                <a:pt x="965" y="574"/>
              </a:lnTo>
              <a:lnTo>
                <a:pt x="0" y="574"/>
              </a:lnTo>
              <a:lnTo>
                <a:pt x="0" y="62"/>
              </a:lnTo>
            </a:path>
          </a:pathLst>
        </a:custGeom>
        <a:gradFill rotWithShape="1">
          <a:gsLst>
            <a:gs pos="0">
              <a:srgbClr val="475E76"/>
            </a:gs>
            <a:gs pos="100000">
              <a:srgbClr xmlns:mc="http://schemas.openxmlformats.org/markup-compatibility/2006" xmlns:a14="http://schemas.microsoft.com/office/drawing/2010/main" val="99CCFF" mc:Ignorable="a14" a14:legacySpreadsheetColorIndex="44"/>
            </a:gs>
          </a:gsLst>
          <a:lin ang="0" scaled="1"/>
        </a:gradFill>
        <a:ln>
          <a:noFill/>
        </a:ln>
        <a:effectLst>
          <a:prstShdw prst="shdw17" dist="35921" dir="8100000">
            <a:srgbClr val="004644"/>
          </a:prstShdw>
        </a:effectLst>
        <a:extLs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</xdr:sp>
    <xdr:clientData/>
  </xdr:twoCellAnchor>
  <xdr:twoCellAnchor>
    <xdr:from>
      <xdr:col>2</xdr:col>
      <xdr:colOff>1040130</xdr:colOff>
      <xdr:row>0</xdr:row>
      <xdr:rowOff>457200</xdr:rowOff>
    </xdr:from>
    <xdr:to>
      <xdr:col>6</xdr:col>
      <xdr:colOff>392430</xdr:colOff>
      <xdr:row>0</xdr:row>
      <xdr:rowOff>666750</xdr:rowOff>
    </xdr:to>
    <xdr:sp macro="" textlink="">
      <xdr:nvSpPr>
        <xdr:cNvPr id="1030" name="WordArt 6"/>
        <xdr:cNvSpPr>
          <a:spLocks noChangeArrowheads="1" noChangeShapeType="1" noTextEdit="1"/>
        </xdr:cNvSpPr>
      </xdr:nvSpPr>
      <xdr:spPr bwMode="auto">
        <a:xfrm>
          <a:off x="3781425" y="457200"/>
          <a:ext cx="3848100" cy="2095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CN" sz="2400" i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>
                <a:outerShdw dist="17961" dir="2700000" algn="ctr" rotWithShape="0">
                  <a:srgbClr xmlns:mc="http://schemas.openxmlformats.org/markup-compatibility/2006" xmlns:a14="http://schemas.microsoft.com/office/drawing/2010/main" val="FFFFFF" mc:Ignorable="a14" a14:legacySpreadsheetColorIndex="9"/>
                </a:outerShdw>
              </a:effectLst>
              <a:latin typeface="宋体"/>
              <a:ea typeface="宋体"/>
            </a:rPr>
            <a:t>CHANGYONGWULILIANGHUANSUAN</a:t>
          </a:r>
          <a:endParaRPr lang="zh-CN" altLang="en-US" sz="2400" i="1" kern="10" spc="0">
            <a:ln>
              <a:noFill/>
            </a:ln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effectLst>
              <a:outerShdw dist="17961" dir="2700000" algn="ctr" rotWithShape="0">
                <a:srgbClr xmlns:mc="http://schemas.openxmlformats.org/markup-compatibility/2006" xmlns:a14="http://schemas.microsoft.com/office/drawing/2010/main" val="FFFFFF" mc:Ignorable="a14" a14:legacySpreadsheetColorIndex="9"/>
              </a:outerShdw>
            </a:effectLst>
            <a:latin typeface="宋体"/>
            <a:ea typeface="宋体"/>
          </a:endParaRPr>
        </a:p>
      </xdr:txBody>
    </xdr:sp>
    <xdr:clientData/>
  </xdr:twoCellAnchor>
  <xdr:twoCellAnchor>
    <xdr:from>
      <xdr:col>1</xdr:col>
      <xdr:colOff>659130</xdr:colOff>
      <xdr:row>0</xdr:row>
      <xdr:rowOff>400050</xdr:rowOff>
    </xdr:from>
    <xdr:to>
      <xdr:col>2</xdr:col>
      <xdr:colOff>571513</xdr:colOff>
      <xdr:row>0</xdr:row>
      <xdr:rowOff>695325</xdr:rowOff>
    </xdr:to>
    <xdr:sp macro="" textlink="">
      <xdr:nvSpPr>
        <xdr:cNvPr id="1032" name="WordArt 8"/>
        <xdr:cNvSpPr>
          <a:spLocks noChangeArrowheads="1" noChangeShapeType="1" noTextEdit="1"/>
        </xdr:cNvSpPr>
      </xdr:nvSpPr>
      <xdr:spPr bwMode="auto">
        <a:xfrm>
          <a:off x="990600" y="400050"/>
          <a:ext cx="2314575" cy="2952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CN" altLang="en-US" sz="2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>
                <a:outerShdw dist="17961" dir="2700000" algn="ctr" rotWithShape="0">
                  <a:srgbClr xmlns:mc="http://schemas.openxmlformats.org/markup-compatibility/2006" xmlns:a14="http://schemas.microsoft.com/office/drawing/2010/main" val="FFFFFF" mc:Ignorable="a14" a14:legacySpreadsheetColorIndex="9"/>
                </a:outerShdw>
              </a:effectLst>
              <a:latin typeface="宋体"/>
              <a:ea typeface="宋体"/>
            </a:rPr>
            <a:t>常用物理量换算</a:t>
          </a:r>
        </a:p>
      </xdr:txBody>
    </xdr:sp>
    <xdr:clientData/>
  </xdr:twoCellAnchor>
  <xdr:twoCellAnchor editAs="oneCell">
    <xdr:from>
      <xdr:col>1</xdr:col>
      <xdr:colOff>504825</xdr:colOff>
      <xdr:row>1</xdr:row>
      <xdr:rowOff>9525</xdr:rowOff>
    </xdr:from>
    <xdr:to>
      <xdr:col>1</xdr:col>
      <xdr:colOff>2152650</xdr:colOff>
      <xdr:row>3</xdr:row>
      <xdr:rowOff>200025</xdr:rowOff>
    </xdr:to>
    <xdr:grpSp>
      <xdr:nvGrpSpPr>
        <xdr:cNvPr id="1246" name="Group 10"/>
        <xdr:cNvGrpSpPr>
          <a:grpSpLocks/>
        </xdr:cNvGrpSpPr>
      </xdr:nvGrpSpPr>
      <xdr:grpSpPr bwMode="auto">
        <a:xfrm>
          <a:off x="828675" y="885825"/>
          <a:ext cx="1647825" cy="571500"/>
          <a:chOff x="60" y="98"/>
          <a:chExt cx="173" cy="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5" name="Drop Down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68" y="126"/>
                <a:ext cx="158" cy="2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72" y="101"/>
            <a:ext cx="17" cy="20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80808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</a:rPr>
              <a:t>力</a:t>
            </a:r>
          </a:p>
        </xdr:txBody>
      </xdr:sp>
      <xdr:sp macro="" textlink="">
        <xdr:nvSpPr>
          <xdr:cNvPr id="1266" name="Rectangle 13"/>
          <xdr:cNvSpPr>
            <a:spLocks noChangeArrowheads="1"/>
          </xdr:cNvSpPr>
        </xdr:nvSpPr>
        <xdr:spPr bwMode="auto">
          <a:xfrm>
            <a:off x="60" y="98"/>
            <a:ext cx="173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1</xdr:col>
      <xdr:colOff>504825</xdr:colOff>
      <xdr:row>4</xdr:row>
      <xdr:rowOff>9525</xdr:rowOff>
    </xdr:from>
    <xdr:to>
      <xdr:col>1</xdr:col>
      <xdr:colOff>2152650</xdr:colOff>
      <xdr:row>6</xdr:row>
      <xdr:rowOff>200025</xdr:rowOff>
    </xdr:to>
    <xdr:grpSp>
      <xdr:nvGrpSpPr>
        <xdr:cNvPr id="1247" name="Group 14"/>
        <xdr:cNvGrpSpPr>
          <a:grpSpLocks/>
        </xdr:cNvGrpSpPr>
      </xdr:nvGrpSpPr>
      <xdr:grpSpPr bwMode="auto">
        <a:xfrm>
          <a:off x="828675" y="1504950"/>
          <a:ext cx="1647825" cy="571500"/>
          <a:chOff x="60" y="165"/>
          <a:chExt cx="173" cy="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9" name="Drop Down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>
              <a:xfrm>
                <a:off x="68" y="193"/>
                <a:ext cx="158" cy="2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72" y="169"/>
            <a:ext cx="32" cy="20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80808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</a:rPr>
              <a:t>力矩</a:t>
            </a:r>
          </a:p>
        </xdr:txBody>
      </xdr:sp>
      <xdr:sp macro="" textlink="">
        <xdr:nvSpPr>
          <xdr:cNvPr id="1264" name="Rectangle 17"/>
          <xdr:cNvSpPr>
            <a:spLocks noChangeArrowheads="1"/>
          </xdr:cNvSpPr>
        </xdr:nvSpPr>
        <xdr:spPr bwMode="auto">
          <a:xfrm>
            <a:off x="60" y="165"/>
            <a:ext cx="173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1</xdr:col>
      <xdr:colOff>504825</xdr:colOff>
      <xdr:row>7</xdr:row>
      <xdr:rowOff>19050</xdr:rowOff>
    </xdr:from>
    <xdr:to>
      <xdr:col>1</xdr:col>
      <xdr:colOff>2152650</xdr:colOff>
      <xdr:row>9</xdr:row>
      <xdr:rowOff>190500</xdr:rowOff>
    </xdr:to>
    <xdr:grpSp>
      <xdr:nvGrpSpPr>
        <xdr:cNvPr id="1248" name="Group 18"/>
        <xdr:cNvGrpSpPr>
          <a:grpSpLocks/>
        </xdr:cNvGrpSpPr>
      </xdr:nvGrpSpPr>
      <xdr:grpSpPr bwMode="auto">
        <a:xfrm>
          <a:off x="828675" y="2133600"/>
          <a:ext cx="1647825" cy="571500"/>
          <a:chOff x="60" y="234"/>
          <a:chExt cx="173" cy="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Drop Down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>
              <a:xfrm>
                <a:off x="68" y="262"/>
                <a:ext cx="158" cy="2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72" y="237"/>
            <a:ext cx="77" cy="20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80808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</a:rPr>
              <a:t>强度、应力</a:t>
            </a:r>
          </a:p>
        </xdr:txBody>
      </xdr:sp>
      <xdr:sp macro="" textlink="">
        <xdr:nvSpPr>
          <xdr:cNvPr id="1262" name="Rectangle 21"/>
          <xdr:cNvSpPr>
            <a:spLocks noChangeArrowheads="1"/>
          </xdr:cNvSpPr>
        </xdr:nvSpPr>
        <xdr:spPr bwMode="auto">
          <a:xfrm>
            <a:off x="60" y="234"/>
            <a:ext cx="173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1</xdr:col>
      <xdr:colOff>504825</xdr:colOff>
      <xdr:row>10</xdr:row>
      <xdr:rowOff>0</xdr:rowOff>
    </xdr:from>
    <xdr:to>
      <xdr:col>1</xdr:col>
      <xdr:colOff>2152650</xdr:colOff>
      <xdr:row>12</xdr:row>
      <xdr:rowOff>190500</xdr:rowOff>
    </xdr:to>
    <xdr:grpSp>
      <xdr:nvGrpSpPr>
        <xdr:cNvPr id="1249" name="Group 22"/>
        <xdr:cNvGrpSpPr>
          <a:grpSpLocks/>
        </xdr:cNvGrpSpPr>
      </xdr:nvGrpSpPr>
      <xdr:grpSpPr bwMode="auto">
        <a:xfrm>
          <a:off x="828675" y="2752725"/>
          <a:ext cx="1647825" cy="571500"/>
          <a:chOff x="60" y="304"/>
          <a:chExt cx="173" cy="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7" name="Drop Down 23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>
              <a:xfrm>
                <a:off x="68" y="332"/>
                <a:ext cx="158" cy="2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48" name="Text Box 24"/>
          <xdr:cNvSpPr txBox="1">
            <a:spLocks noChangeArrowheads="1"/>
          </xdr:cNvSpPr>
        </xdr:nvSpPr>
        <xdr:spPr bwMode="auto">
          <a:xfrm>
            <a:off x="72" y="307"/>
            <a:ext cx="77" cy="20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80808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</a:rPr>
              <a:t>压力、压强</a:t>
            </a:r>
          </a:p>
        </xdr:txBody>
      </xdr:sp>
      <xdr:sp macro="" textlink="">
        <xdr:nvSpPr>
          <xdr:cNvPr id="1260" name="Rectangle 25"/>
          <xdr:cNvSpPr>
            <a:spLocks noChangeArrowheads="1"/>
          </xdr:cNvSpPr>
        </xdr:nvSpPr>
        <xdr:spPr bwMode="auto">
          <a:xfrm>
            <a:off x="60" y="304"/>
            <a:ext cx="173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1</xdr:col>
      <xdr:colOff>504825</xdr:colOff>
      <xdr:row>13</xdr:row>
      <xdr:rowOff>9525</xdr:rowOff>
    </xdr:from>
    <xdr:to>
      <xdr:col>1</xdr:col>
      <xdr:colOff>2152650</xdr:colOff>
      <xdr:row>15</xdr:row>
      <xdr:rowOff>200025</xdr:rowOff>
    </xdr:to>
    <xdr:grpSp>
      <xdr:nvGrpSpPr>
        <xdr:cNvPr id="1250" name="Group 26"/>
        <xdr:cNvGrpSpPr>
          <a:grpSpLocks/>
        </xdr:cNvGrpSpPr>
      </xdr:nvGrpSpPr>
      <xdr:grpSpPr bwMode="auto">
        <a:xfrm>
          <a:off x="828675" y="3381375"/>
          <a:ext cx="1647825" cy="571500"/>
          <a:chOff x="60" y="371"/>
          <a:chExt cx="173" cy="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1" name="Drop Down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>
              <a:xfrm>
                <a:off x="68" y="399"/>
                <a:ext cx="158" cy="2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52" name="Text Box 28"/>
          <xdr:cNvSpPr txBox="1">
            <a:spLocks noChangeArrowheads="1"/>
          </xdr:cNvSpPr>
        </xdr:nvSpPr>
        <xdr:spPr bwMode="auto">
          <a:xfrm>
            <a:off x="72" y="374"/>
            <a:ext cx="32" cy="20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80808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</a:rPr>
              <a:t>功率</a:t>
            </a:r>
          </a:p>
        </xdr:txBody>
      </xdr:sp>
      <xdr:sp macro="" textlink="">
        <xdr:nvSpPr>
          <xdr:cNvPr id="1258" name="Rectangle 29"/>
          <xdr:cNvSpPr>
            <a:spLocks noChangeArrowheads="1"/>
          </xdr:cNvSpPr>
        </xdr:nvSpPr>
        <xdr:spPr bwMode="auto">
          <a:xfrm>
            <a:off x="60" y="371"/>
            <a:ext cx="173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1</xdr:col>
      <xdr:colOff>504825</xdr:colOff>
      <xdr:row>16</xdr:row>
      <xdr:rowOff>9525</xdr:rowOff>
    </xdr:from>
    <xdr:to>
      <xdr:col>1</xdr:col>
      <xdr:colOff>2152650</xdr:colOff>
      <xdr:row>18</xdr:row>
      <xdr:rowOff>200025</xdr:rowOff>
    </xdr:to>
    <xdr:grpSp>
      <xdr:nvGrpSpPr>
        <xdr:cNvPr id="1251" name="Group 30"/>
        <xdr:cNvGrpSpPr>
          <a:grpSpLocks/>
        </xdr:cNvGrpSpPr>
      </xdr:nvGrpSpPr>
      <xdr:grpSpPr bwMode="auto">
        <a:xfrm>
          <a:off x="828675" y="4000500"/>
          <a:ext cx="1647825" cy="571500"/>
          <a:chOff x="60" y="438"/>
          <a:chExt cx="173" cy="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5" name="Drop Down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>
              <a:xfrm>
                <a:off x="68" y="466"/>
                <a:ext cx="158" cy="2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56" name="Text Box 32"/>
          <xdr:cNvSpPr txBox="1">
            <a:spLocks noChangeArrowheads="1"/>
          </xdr:cNvSpPr>
        </xdr:nvSpPr>
        <xdr:spPr bwMode="auto">
          <a:xfrm>
            <a:off x="72" y="441"/>
            <a:ext cx="32" cy="20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80808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</a:rPr>
              <a:t>体积</a:t>
            </a:r>
          </a:p>
        </xdr:txBody>
      </xdr:sp>
      <xdr:sp macro="" textlink="">
        <xdr:nvSpPr>
          <xdr:cNvPr id="1256" name="Rectangle 33"/>
          <xdr:cNvSpPr>
            <a:spLocks noChangeArrowheads="1"/>
          </xdr:cNvSpPr>
        </xdr:nvSpPr>
        <xdr:spPr bwMode="auto">
          <a:xfrm>
            <a:off x="60" y="438"/>
            <a:ext cx="173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1</xdr:col>
      <xdr:colOff>504825</xdr:colOff>
      <xdr:row>19</xdr:row>
      <xdr:rowOff>19050</xdr:rowOff>
    </xdr:from>
    <xdr:to>
      <xdr:col>1</xdr:col>
      <xdr:colOff>2152650</xdr:colOff>
      <xdr:row>22</xdr:row>
      <xdr:rowOff>0</xdr:rowOff>
    </xdr:to>
    <xdr:grpSp>
      <xdr:nvGrpSpPr>
        <xdr:cNvPr id="1252" name="Group 34"/>
        <xdr:cNvGrpSpPr>
          <a:grpSpLocks/>
        </xdr:cNvGrpSpPr>
      </xdr:nvGrpSpPr>
      <xdr:grpSpPr bwMode="auto">
        <a:xfrm>
          <a:off x="828675" y="4629150"/>
          <a:ext cx="1647825" cy="571500"/>
          <a:chOff x="60" y="507"/>
          <a:chExt cx="173" cy="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9" name="Drop Down 35" hidden="1">
                <a:extLst>
                  <a:ext uri="{63B3BB69-23CF-44E3-9099-C40C66FF867C}">
                    <a14:compatExt spid="_x0000_s1059"/>
                  </a:ext>
                </a:extLst>
              </xdr:cNvPr>
              <xdr:cNvSpPr/>
            </xdr:nvSpPr>
            <xdr:spPr>
              <a:xfrm>
                <a:off x="68" y="535"/>
                <a:ext cx="158" cy="2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60" name="Text Box 36"/>
          <xdr:cNvSpPr txBox="1">
            <a:spLocks noChangeArrowheads="1"/>
          </xdr:cNvSpPr>
        </xdr:nvSpPr>
        <xdr:spPr bwMode="auto">
          <a:xfrm>
            <a:off x="72" y="511"/>
            <a:ext cx="32" cy="20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80808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100" b="0" i="0" u="none" strike="noStrike" baseline="0">
                <a:solidFill>
                  <a:srgbClr val="FFFFFF"/>
                </a:solidFill>
                <a:latin typeface="宋体"/>
                <a:ea typeface="宋体"/>
              </a:rPr>
              <a:t>质量</a:t>
            </a:r>
          </a:p>
        </xdr:txBody>
      </xdr:sp>
      <xdr:sp macro="" textlink="">
        <xdr:nvSpPr>
          <xdr:cNvPr id="1254" name="Rectangle 37"/>
          <xdr:cNvSpPr>
            <a:spLocks noChangeArrowheads="1"/>
          </xdr:cNvSpPr>
        </xdr:nvSpPr>
        <xdr:spPr bwMode="auto">
          <a:xfrm>
            <a:off x="60" y="507"/>
            <a:ext cx="173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161925</xdr:rowOff>
    </xdr:from>
    <xdr:to>
      <xdr:col>4</xdr:col>
      <xdr:colOff>104775</xdr:colOff>
      <xdr:row>7</xdr:row>
      <xdr:rowOff>200025</xdr:rowOff>
    </xdr:to>
    <xdr:sp macro="" textlink="">
      <xdr:nvSpPr>
        <xdr:cNvPr id="3080" name="AutoShape 6"/>
        <xdr:cNvSpPr>
          <a:spLocks/>
        </xdr:cNvSpPr>
      </xdr:nvSpPr>
      <xdr:spPr bwMode="auto">
        <a:xfrm>
          <a:off x="4933950" y="151447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257175</xdr:rowOff>
    </xdr:from>
    <xdr:to>
      <xdr:col>3</xdr:col>
      <xdr:colOff>104775</xdr:colOff>
      <xdr:row>13</xdr:row>
      <xdr:rowOff>123825</xdr:rowOff>
    </xdr:to>
    <xdr:grpSp>
      <xdr:nvGrpSpPr>
        <xdr:cNvPr id="3081" name="Group 15"/>
        <xdr:cNvGrpSpPr>
          <a:grpSpLocks/>
        </xdr:cNvGrpSpPr>
      </xdr:nvGrpSpPr>
      <xdr:grpSpPr bwMode="auto">
        <a:xfrm>
          <a:off x="895350" y="3209925"/>
          <a:ext cx="2676525" cy="438150"/>
          <a:chOff x="1197" y="276"/>
          <a:chExt cx="281" cy="46"/>
        </a:xfrm>
      </xdr:grpSpPr>
      <xdr:sp macro="" textlink="">
        <xdr:nvSpPr>
          <xdr:cNvPr id="3084" name="AutoShape 1"/>
          <xdr:cNvSpPr>
            <a:spLocks noChangeArrowheads="1"/>
          </xdr:cNvSpPr>
        </xdr:nvSpPr>
        <xdr:spPr bwMode="auto">
          <a:xfrm>
            <a:off x="1197" y="276"/>
            <a:ext cx="281" cy="46"/>
          </a:xfrm>
          <a:prstGeom prst="bevel">
            <a:avLst>
              <a:gd name="adj" fmla="val 15384"/>
            </a:avLst>
          </a:prstGeom>
          <a:gradFill rotWithShape="1">
            <a:gsLst>
              <a:gs pos="0">
                <a:srgbClr val="765E00"/>
              </a:gs>
              <a:gs pos="100000">
                <a:srgbClr xmlns:mc="http://schemas.openxmlformats.org/markup-compatibility/2006" xmlns:a14="http://schemas.microsoft.com/office/drawing/2010/main" val="FFCC00" mc:Ignorable="a14" a14:legacySpreadsheetColorIndex="51"/>
              </a:gs>
            </a:gsLst>
            <a:lin ang="18900000" scaled="1"/>
          </a:gra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3" name="Drop Down 1" hidden="1">
                <a:extLst>
                  <a:ext uri="{63B3BB69-23CF-44E3-9099-C40C66FF867C}">
                    <a14:compatExt spid="_x0000_s3073"/>
                  </a:ext>
                </a:extLst>
              </xdr:cNvPr>
              <xdr:cNvSpPr/>
            </xdr:nvSpPr>
            <xdr:spPr>
              <a:xfrm>
                <a:off x="1205" y="285"/>
                <a:ext cx="232" cy="27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1</xdr:col>
      <xdr:colOff>752475</xdr:colOff>
      <xdr:row>3</xdr:row>
      <xdr:rowOff>238125</xdr:rowOff>
    </xdr:from>
    <xdr:to>
      <xdr:col>2</xdr:col>
      <xdr:colOff>800100</xdr:colOff>
      <xdr:row>8</xdr:row>
      <xdr:rowOff>381000</xdr:rowOff>
    </xdr:to>
    <xdr:pic>
      <xdr:nvPicPr>
        <xdr:cNvPr id="3082" name="Picture 20" descr="压力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657225"/>
          <a:ext cx="14859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10</xdr:row>
      <xdr:rowOff>0</xdr:rowOff>
    </xdr:from>
    <xdr:to>
      <xdr:col>2</xdr:col>
      <xdr:colOff>800100</xdr:colOff>
      <xdr:row>11</xdr:row>
      <xdr:rowOff>95250</xdr:rowOff>
    </xdr:to>
    <xdr:pic>
      <xdr:nvPicPr>
        <xdr:cNvPr id="3083" name="Picture 21" descr="压力换算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667000"/>
          <a:ext cx="1847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xmlns:mc="http://schemas.openxmlformats.org/markup-compatibility/2006" xmlns:a14="http://schemas.microsoft.com/office/drawing/2010/main" val="400000" mc:Ignorable="a14" a14:legacySpreadsheetColorIndex="64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xmlns:mc="http://schemas.openxmlformats.org/markup-compatibility/2006" xmlns:a14="http://schemas.microsoft.com/office/drawing/2010/main" val="400000" mc:Ignorable="a14" a14:legacySpreadsheetColorIndex="64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indexed="10"/>
  </sheetPr>
  <dimension ref="C1:BN148"/>
  <sheetViews>
    <sheetView tabSelected="1" showOutlineSymbols="0" workbookViewId="0">
      <pane xSplit="93" ySplit="48" topLeftCell="CT154" activePane="bottomRight" state="frozen"/>
      <selection pane="topRight" activeCell="CP1" sqref="CP1"/>
      <selection pane="bottomLeft" activeCell="A49" sqref="A49"/>
      <selection pane="bottomRight" activeCell="BC15" sqref="BC15"/>
    </sheetView>
  </sheetViews>
  <sheetFormatPr defaultRowHeight="15.75"/>
  <cols>
    <col min="1" max="2" width="1" style="76" customWidth="1"/>
    <col min="3" max="4" width="1" style="69" customWidth="1"/>
    <col min="5" max="5" width="1" style="70" customWidth="1"/>
    <col min="6" max="7" width="1" style="164" customWidth="1"/>
    <col min="8" max="8" width="4.25" style="164" customWidth="1"/>
    <col min="9" max="9" width="11.375" style="175" customWidth="1"/>
    <col min="10" max="10" width="3.5" style="175" bestFit="1" customWidth="1"/>
    <col min="11" max="11" width="5" style="175" bestFit="1" customWidth="1"/>
    <col min="12" max="12" width="7.625" style="175" bestFit="1" customWidth="1"/>
    <col min="13" max="13" width="6" style="175" bestFit="1" customWidth="1"/>
    <col min="14" max="14" width="5.75" style="176" customWidth="1"/>
    <col min="15" max="15" width="6" style="175" customWidth="1"/>
    <col min="16" max="16" width="3.5" style="176" bestFit="1" customWidth="1"/>
    <col min="17" max="17" width="9.375" style="175" bestFit="1" customWidth="1"/>
    <col min="18" max="18" width="6.5" style="175" bestFit="1" customWidth="1"/>
    <col min="19" max="19" width="3.5" style="176" bestFit="1" customWidth="1"/>
    <col min="20" max="20" width="3.875" style="175" bestFit="1" customWidth="1"/>
    <col min="21" max="21" width="3.5" style="176" bestFit="1" customWidth="1"/>
    <col min="22" max="23" width="3.5" style="175" bestFit="1" customWidth="1"/>
    <col min="24" max="24" width="5.25" style="175" bestFit="1" customWidth="1"/>
    <col min="25" max="25" width="3.625" style="175" bestFit="1" customWidth="1"/>
    <col min="26" max="26" width="6.625" style="175" bestFit="1" customWidth="1"/>
    <col min="27" max="27" width="6.875" style="175" customWidth="1"/>
    <col min="28" max="28" width="3.375" style="76" customWidth="1"/>
    <col min="29" max="29" width="8.25" style="76" customWidth="1"/>
    <col min="30" max="30" width="6.375" style="65" hidden="1" customWidth="1"/>
    <col min="31" max="31" width="9.625" style="225" hidden="1" customWidth="1"/>
    <col min="32" max="32" width="23.5" style="80" hidden="1" customWidth="1"/>
    <col min="33" max="33" width="13" style="226" hidden="1" customWidth="1"/>
    <col min="34" max="34" width="13" style="225" hidden="1" customWidth="1"/>
    <col min="35" max="35" width="11.375" style="227" hidden="1" customWidth="1"/>
    <col min="36" max="36" width="3.5" style="76" hidden="1" customWidth="1"/>
    <col min="37" max="37" width="5" style="76" hidden="1" customWidth="1"/>
    <col min="38" max="38" width="7.625" style="76" hidden="1" customWidth="1"/>
    <col min="39" max="39" width="6" style="76" hidden="1" customWidth="1"/>
    <col min="40" max="40" width="3.875" style="227" hidden="1" customWidth="1"/>
    <col min="41" max="41" width="6.125" style="76" hidden="1" customWidth="1"/>
    <col min="42" max="42" width="3.5" style="76" hidden="1" customWidth="1"/>
    <col min="43" max="43" width="9.375" style="76" hidden="1" customWidth="1"/>
    <col min="44" max="44" width="6.5" style="76" hidden="1" customWidth="1"/>
    <col min="45" max="45" width="3.5" style="76" hidden="1" customWidth="1"/>
    <col min="46" max="46" width="3.875" style="76" hidden="1" customWidth="1"/>
    <col min="47" max="49" width="3.5" style="76" hidden="1" customWidth="1"/>
    <col min="50" max="50" width="5.25" style="76" hidden="1" customWidth="1"/>
    <col min="51" max="51" width="3.625" style="76" hidden="1" customWidth="1"/>
    <col min="52" max="52" width="6.625" style="76" hidden="1" customWidth="1"/>
    <col min="53" max="53" width="3.875" style="76" hidden="1" customWidth="1"/>
    <col min="54" max="54" width="9" style="76" hidden="1" customWidth="1"/>
    <col min="55" max="98" width="8.625" style="76" customWidth="1"/>
    <col min="99" max="16384" width="9" style="76"/>
  </cols>
  <sheetData>
    <row r="1" spans="3:59" s="59" customFormat="1" ht="21.75" customHeight="1" thickBot="1">
      <c r="C1" s="329"/>
      <c r="D1" s="329"/>
      <c r="E1" s="329"/>
      <c r="F1" s="52"/>
      <c r="G1" s="52"/>
      <c r="H1" s="52"/>
      <c r="I1" s="53">
        <v>5</v>
      </c>
      <c r="J1" s="53">
        <v>6</v>
      </c>
      <c r="K1" s="53">
        <v>7</v>
      </c>
      <c r="L1" s="53">
        <v>8</v>
      </c>
      <c r="M1" s="53">
        <v>9</v>
      </c>
      <c r="N1" s="54">
        <v>10</v>
      </c>
      <c r="O1" s="53">
        <v>11</v>
      </c>
      <c r="P1" s="54">
        <v>12</v>
      </c>
      <c r="Q1" s="53">
        <v>13</v>
      </c>
      <c r="R1" s="53">
        <v>14</v>
      </c>
      <c r="S1" s="54">
        <v>15</v>
      </c>
      <c r="T1" s="53">
        <v>16</v>
      </c>
      <c r="U1" s="54">
        <v>17</v>
      </c>
      <c r="V1" s="53">
        <v>18</v>
      </c>
      <c r="W1" s="53">
        <v>19</v>
      </c>
      <c r="X1" s="53">
        <v>20</v>
      </c>
      <c r="Y1" s="53">
        <v>21</v>
      </c>
      <c r="Z1" s="53">
        <v>22</v>
      </c>
      <c r="AA1" s="53">
        <v>23</v>
      </c>
      <c r="AB1" s="52"/>
      <c r="AC1" s="52"/>
      <c r="AD1" s="55"/>
      <c r="AE1" s="56">
        <v>1</v>
      </c>
      <c r="AF1" s="56">
        <v>2</v>
      </c>
      <c r="AG1" s="56">
        <v>3</v>
      </c>
      <c r="AH1" s="56">
        <v>4</v>
      </c>
      <c r="AI1" s="56">
        <v>5</v>
      </c>
      <c r="AJ1" s="56">
        <v>6</v>
      </c>
      <c r="AK1" s="56">
        <v>7</v>
      </c>
      <c r="AL1" s="56">
        <v>8</v>
      </c>
      <c r="AM1" s="56">
        <v>9</v>
      </c>
      <c r="AN1" s="57">
        <v>10</v>
      </c>
      <c r="AO1" s="56">
        <v>11</v>
      </c>
      <c r="AP1" s="58">
        <v>12</v>
      </c>
      <c r="AQ1" s="56">
        <v>13</v>
      </c>
      <c r="AR1" s="56">
        <v>14</v>
      </c>
      <c r="AS1" s="58">
        <v>15</v>
      </c>
      <c r="AT1" s="56">
        <v>16</v>
      </c>
      <c r="AU1" s="58">
        <v>17</v>
      </c>
      <c r="AV1" s="56">
        <v>18</v>
      </c>
      <c r="AW1" s="56">
        <v>19</v>
      </c>
      <c r="AX1" s="56">
        <v>20</v>
      </c>
      <c r="AY1" s="56">
        <v>21</v>
      </c>
      <c r="AZ1" s="56">
        <v>22</v>
      </c>
      <c r="BA1" s="56">
        <v>23</v>
      </c>
    </row>
    <row r="2" spans="3:59" s="68" customFormat="1" ht="22.5" customHeight="1">
      <c r="C2" s="60"/>
      <c r="D2" s="60"/>
      <c r="E2" s="60"/>
      <c r="F2" s="60"/>
      <c r="G2" s="60"/>
      <c r="H2" s="61"/>
      <c r="I2" s="312" t="s">
        <v>129</v>
      </c>
      <c r="J2" s="312"/>
      <c r="K2" s="312"/>
      <c r="L2" s="312"/>
      <c r="M2" s="312"/>
      <c r="N2" s="62"/>
      <c r="O2" s="63"/>
      <c r="P2" s="62"/>
      <c r="Q2" s="63"/>
      <c r="R2" s="63"/>
      <c r="S2" s="62"/>
      <c r="T2" s="63"/>
      <c r="U2" s="62"/>
      <c r="V2" s="63"/>
      <c r="W2" s="63"/>
      <c r="X2" s="63"/>
      <c r="Y2" s="63"/>
      <c r="Z2" s="63"/>
      <c r="AA2" s="63"/>
      <c r="AB2" s="64"/>
      <c r="AC2" s="60"/>
      <c r="AD2" s="65"/>
      <c r="AE2" s="60"/>
      <c r="AF2" s="60"/>
      <c r="AG2" s="60"/>
      <c r="AH2" s="60"/>
      <c r="AI2" s="60"/>
      <c r="AJ2" s="60"/>
      <c r="AK2" s="60"/>
      <c r="AL2" s="60"/>
      <c r="AM2" s="60"/>
      <c r="AN2" s="66"/>
      <c r="AO2" s="60"/>
      <c r="AP2" s="67"/>
      <c r="AQ2" s="60"/>
      <c r="AR2" s="60"/>
      <c r="AS2" s="67"/>
      <c r="AT2" s="60"/>
      <c r="AU2" s="67"/>
      <c r="AV2" s="60"/>
      <c r="AW2" s="60"/>
      <c r="AX2" s="60"/>
      <c r="AY2" s="60"/>
      <c r="AZ2" s="60"/>
      <c r="BA2" s="60"/>
    </row>
    <row r="3" spans="3:59" ht="18.75" customHeight="1" thickBot="1">
      <c r="F3" s="71"/>
      <c r="G3" s="71"/>
      <c r="H3" s="72"/>
      <c r="I3" s="313" t="s">
        <v>130</v>
      </c>
      <c r="J3" s="313"/>
      <c r="K3" s="313"/>
      <c r="L3" s="313" t="s">
        <v>131</v>
      </c>
      <c r="M3" s="313"/>
      <c r="N3" s="313" t="s">
        <v>132</v>
      </c>
      <c r="O3" s="313"/>
      <c r="P3" s="313" t="s">
        <v>133</v>
      </c>
      <c r="Q3" s="313"/>
      <c r="R3" s="313"/>
      <c r="S3" s="313"/>
      <c r="T3" s="313"/>
      <c r="U3" s="73"/>
      <c r="V3" s="74"/>
      <c r="W3" s="74"/>
      <c r="X3" s="74"/>
      <c r="Y3" s="74"/>
      <c r="Z3" s="74"/>
      <c r="AA3" s="74"/>
      <c r="AB3" s="75"/>
      <c r="AD3" s="77"/>
      <c r="AE3" s="78"/>
      <c r="AF3" s="78"/>
      <c r="AG3" s="78"/>
      <c r="AH3" s="78"/>
      <c r="AI3" s="78"/>
      <c r="AJ3" s="79"/>
      <c r="AK3" s="79"/>
      <c r="AL3" s="79"/>
      <c r="AM3" s="79"/>
      <c r="AN3" s="80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</row>
    <row r="4" spans="3:59" ht="16.5" thickBot="1">
      <c r="F4" s="81"/>
      <c r="G4" s="81"/>
      <c r="H4" s="82"/>
      <c r="I4" s="323" t="str">
        <f>VLOOKUP($AD$5,$AE$6:$AM$12,2,FALSE)</f>
        <v>质量</v>
      </c>
      <c r="J4" s="324"/>
      <c r="K4" s="325"/>
      <c r="L4" s="321" t="str">
        <f>VLOOKUP($AD$5,$AE$6:$AM$12,3,FALSE)</f>
        <v>千克/(公斤)</v>
      </c>
      <c r="M4" s="321"/>
      <c r="N4" s="321" t="str">
        <f>VLOOKUP($AD$5,$AE$6:$AM$12,4,FALSE)</f>
        <v>㎏</v>
      </c>
      <c r="O4" s="321"/>
      <c r="P4" s="315" t="str">
        <f>VLOOKUP($AD$5,$AE$6:$AM$12,9,FALSE)</f>
        <v>—</v>
      </c>
      <c r="Q4" s="315"/>
      <c r="R4" s="315"/>
      <c r="S4" s="315"/>
      <c r="T4" s="318"/>
      <c r="U4" s="73"/>
      <c r="V4" s="74"/>
      <c r="W4" s="74"/>
      <c r="X4" s="74"/>
      <c r="Y4" s="74"/>
      <c r="Z4" s="74"/>
      <c r="AA4" s="74"/>
      <c r="AB4" s="75"/>
      <c r="AD4" s="77"/>
      <c r="AE4" s="308" t="s">
        <v>129</v>
      </c>
      <c r="AF4" s="309"/>
      <c r="AG4" s="310"/>
      <c r="AH4" s="88"/>
      <c r="AI4" s="326" t="s">
        <v>133</v>
      </c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8"/>
      <c r="BB4" s="79"/>
      <c r="BC4" s="79"/>
      <c r="BD4" s="79"/>
      <c r="BE4" s="79"/>
      <c r="BF4" s="79"/>
      <c r="BG4" s="79"/>
    </row>
    <row r="5" spans="3:59" s="95" customFormat="1" ht="16.5" customHeight="1" thickBot="1">
      <c r="C5" s="89"/>
      <c r="D5" s="90"/>
      <c r="E5" s="91"/>
      <c r="F5" s="71"/>
      <c r="G5" s="71"/>
      <c r="H5" s="92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4"/>
      <c r="AD5" s="96">
        <v>2</v>
      </c>
      <c r="AE5" s="97" t="s">
        <v>134</v>
      </c>
      <c r="AF5" s="98" t="s">
        <v>135</v>
      </c>
      <c r="AG5" s="98" t="s">
        <v>131</v>
      </c>
      <c r="AH5" s="98" t="s">
        <v>136</v>
      </c>
      <c r="AI5" s="99"/>
      <c r="AJ5" s="100"/>
      <c r="AK5" s="100"/>
      <c r="AL5" s="100"/>
      <c r="AM5" s="99"/>
      <c r="AN5" s="99"/>
      <c r="AO5" s="101"/>
      <c r="AP5" s="99"/>
      <c r="AQ5" s="99"/>
      <c r="AR5" s="99"/>
      <c r="AS5" s="99"/>
      <c r="AT5" s="99"/>
      <c r="AU5" s="99"/>
      <c r="AV5" s="99"/>
      <c r="AW5" s="100"/>
      <c r="AX5" s="100"/>
      <c r="AY5" s="100"/>
      <c r="AZ5" s="100"/>
      <c r="BA5" s="100"/>
      <c r="BB5" s="102"/>
      <c r="BC5" s="102"/>
      <c r="BD5" s="102"/>
      <c r="BE5" s="102"/>
      <c r="BF5" s="102"/>
      <c r="BG5" s="102"/>
    </row>
    <row r="6" spans="3:59" ht="3.75" customHeight="1" thickBot="1">
      <c r="F6" s="71"/>
      <c r="G6" s="71"/>
      <c r="H6" s="71"/>
      <c r="I6" s="103"/>
      <c r="J6" s="103"/>
      <c r="K6" s="103"/>
      <c r="L6" s="103"/>
      <c r="M6" s="103"/>
      <c r="N6" s="104"/>
      <c r="O6" s="103"/>
      <c r="P6" s="104"/>
      <c r="Q6" s="103"/>
      <c r="R6" s="103"/>
      <c r="S6" s="104"/>
      <c r="T6" s="103"/>
      <c r="U6" s="104"/>
      <c r="V6" s="103"/>
      <c r="W6" s="103"/>
      <c r="X6" s="103"/>
      <c r="Y6" s="103"/>
      <c r="Z6" s="103"/>
      <c r="AA6" s="103"/>
      <c r="AB6" s="105"/>
      <c r="AD6" s="77"/>
      <c r="AE6" s="106">
        <v>1</v>
      </c>
      <c r="AF6" s="107" t="s">
        <v>137</v>
      </c>
      <c r="AG6" s="108" t="s">
        <v>138</v>
      </c>
      <c r="AH6" s="109" t="s">
        <v>139</v>
      </c>
      <c r="AI6" s="110"/>
      <c r="AJ6" s="111"/>
      <c r="AK6" s="111"/>
      <c r="AL6" s="111"/>
      <c r="AM6" s="112" t="s">
        <v>140</v>
      </c>
      <c r="AN6" s="113"/>
      <c r="AO6" s="114"/>
      <c r="AP6" s="113"/>
      <c r="AQ6" s="113"/>
      <c r="AR6" s="113"/>
      <c r="AS6" s="113"/>
      <c r="AT6" s="113"/>
      <c r="AU6" s="113"/>
      <c r="AV6" s="113"/>
      <c r="AW6" s="111"/>
      <c r="AX6" s="111"/>
      <c r="AY6" s="111"/>
      <c r="AZ6" s="111"/>
      <c r="BA6" s="111"/>
      <c r="BB6" s="79"/>
      <c r="BC6" s="79"/>
      <c r="BD6" s="79"/>
      <c r="BE6" s="79"/>
      <c r="BF6" s="79"/>
      <c r="BG6" s="79"/>
    </row>
    <row r="7" spans="3:59" ht="22.5" customHeight="1">
      <c r="D7" s="115"/>
      <c r="E7" s="116"/>
      <c r="F7" s="322"/>
      <c r="G7" s="322"/>
      <c r="H7" s="117"/>
      <c r="I7" s="319" t="s">
        <v>141</v>
      </c>
      <c r="J7" s="319"/>
      <c r="K7" s="319"/>
      <c r="L7" s="319"/>
      <c r="M7" s="319"/>
      <c r="N7" s="319"/>
      <c r="O7" s="319"/>
      <c r="P7" s="118"/>
      <c r="Q7" s="119"/>
      <c r="R7" s="119"/>
      <c r="S7" s="118"/>
      <c r="T7" s="119"/>
      <c r="U7" s="118"/>
      <c r="V7" s="119"/>
      <c r="W7" s="119"/>
      <c r="X7" s="119"/>
      <c r="Y7" s="119"/>
      <c r="Z7" s="119"/>
      <c r="AA7" s="119"/>
      <c r="AB7" s="120"/>
      <c r="AD7" s="77"/>
      <c r="AE7" s="106">
        <v>2</v>
      </c>
      <c r="AF7" s="107" t="s">
        <v>142</v>
      </c>
      <c r="AG7" s="121" t="s">
        <v>143</v>
      </c>
      <c r="AH7" s="98" t="s">
        <v>144</v>
      </c>
      <c r="AI7" s="110"/>
      <c r="AJ7" s="111"/>
      <c r="AK7" s="111"/>
      <c r="AL7" s="111"/>
      <c r="AM7" s="112" t="s">
        <v>140</v>
      </c>
      <c r="AN7" s="113"/>
      <c r="AO7" s="114"/>
      <c r="AP7" s="113"/>
      <c r="AQ7" s="113"/>
      <c r="AR7" s="113"/>
      <c r="AS7" s="113"/>
      <c r="AT7" s="113"/>
      <c r="AU7" s="113"/>
      <c r="AV7" s="113"/>
      <c r="AW7" s="111"/>
      <c r="AX7" s="111"/>
      <c r="AY7" s="111"/>
      <c r="AZ7" s="111"/>
      <c r="BA7" s="111"/>
      <c r="BB7" s="79"/>
      <c r="BC7" s="79"/>
      <c r="BD7" s="79"/>
      <c r="BE7" s="79"/>
      <c r="BF7" s="79"/>
      <c r="BG7" s="79"/>
    </row>
    <row r="8" spans="3:59" ht="18.75" customHeight="1" thickBot="1">
      <c r="D8" s="115"/>
      <c r="E8" s="116"/>
      <c r="F8" s="81"/>
      <c r="G8" s="81"/>
      <c r="H8" s="122"/>
      <c r="I8" s="320" t="s">
        <v>135</v>
      </c>
      <c r="J8" s="320"/>
      <c r="K8" s="320"/>
      <c r="L8" s="320" t="s">
        <v>131</v>
      </c>
      <c r="M8" s="320"/>
      <c r="N8" s="320" t="s">
        <v>136</v>
      </c>
      <c r="O8" s="320"/>
      <c r="P8" s="320" t="s">
        <v>133</v>
      </c>
      <c r="Q8" s="320"/>
      <c r="R8" s="320"/>
      <c r="S8" s="320"/>
      <c r="T8" s="320"/>
      <c r="U8" s="123"/>
      <c r="V8" s="124"/>
      <c r="W8" s="124"/>
      <c r="X8" s="124"/>
      <c r="Y8" s="124"/>
      <c r="Z8" s="124"/>
      <c r="AA8" s="124"/>
      <c r="AB8" s="125"/>
      <c r="AD8" s="77"/>
      <c r="AE8" s="106">
        <v>3</v>
      </c>
      <c r="AF8" s="107" t="s">
        <v>145</v>
      </c>
      <c r="AG8" s="108" t="s">
        <v>146</v>
      </c>
      <c r="AH8" s="109" t="s">
        <v>147</v>
      </c>
      <c r="AI8" s="110"/>
      <c r="AJ8" s="111"/>
      <c r="AK8" s="111"/>
      <c r="AL8" s="111"/>
      <c r="AM8" s="112" t="s">
        <v>148</v>
      </c>
      <c r="AN8" s="113"/>
      <c r="AO8" s="114"/>
      <c r="AP8" s="113"/>
      <c r="AQ8" s="113"/>
      <c r="AR8" s="113"/>
      <c r="AS8" s="113"/>
      <c r="AT8" s="113"/>
      <c r="AU8" s="113"/>
      <c r="AV8" s="113"/>
      <c r="AW8" s="111"/>
      <c r="AX8" s="111"/>
      <c r="AY8" s="111"/>
      <c r="AZ8" s="111"/>
      <c r="BA8" s="111"/>
      <c r="BB8" s="79"/>
      <c r="BC8" s="79"/>
      <c r="BD8" s="79"/>
      <c r="BE8" s="79"/>
      <c r="BF8" s="79"/>
      <c r="BG8" s="79"/>
    </row>
    <row r="9" spans="3:59" ht="16.5" customHeight="1" thickBot="1">
      <c r="D9" s="115"/>
      <c r="E9" s="116"/>
      <c r="F9" s="81"/>
      <c r="G9" s="81"/>
      <c r="H9" s="126"/>
      <c r="I9" s="314" t="str">
        <f>VLOOKUP($AD$16,$AE$16:$AN$34,2,FALSE)</f>
        <v>放射性活度</v>
      </c>
      <c r="J9" s="315"/>
      <c r="K9" s="315"/>
      <c r="L9" s="321" t="str">
        <f>VLOOKUP($AD$16,$AE$16:$AN$34,3,FALSE)</f>
        <v>贝可〔勒尔〕</v>
      </c>
      <c r="M9" s="321"/>
      <c r="N9" s="321" t="str">
        <f>VLOOKUP($AD$16,$AE$16:$AN$34,4,FALSE)</f>
        <v>Bq</v>
      </c>
      <c r="O9" s="321"/>
      <c r="P9" s="83"/>
      <c r="Q9" s="128" t="str">
        <f>VLOOKUP($AD$16,$AE$16:$AN$34,9,FALSE)</f>
        <v>S</v>
      </c>
      <c r="R9" s="129">
        <f>VLOOKUP($AD$16,$AE$16:$AN$34,10,FALSE)</f>
        <v>-1</v>
      </c>
      <c r="S9" s="83"/>
      <c r="T9" s="84"/>
      <c r="U9" s="123"/>
      <c r="V9" s="124"/>
      <c r="W9" s="124"/>
      <c r="X9" s="124"/>
      <c r="Y9" s="124"/>
      <c r="Z9" s="124"/>
      <c r="AA9" s="124"/>
      <c r="AB9" s="125"/>
      <c r="AD9" s="77"/>
      <c r="AE9" s="106">
        <v>4</v>
      </c>
      <c r="AF9" s="107" t="s">
        <v>149</v>
      </c>
      <c r="AG9" s="108" t="s">
        <v>150</v>
      </c>
      <c r="AH9" s="109" t="s">
        <v>151</v>
      </c>
      <c r="AI9" s="112"/>
      <c r="AJ9" s="111"/>
      <c r="AK9" s="111"/>
      <c r="AL9" s="111"/>
      <c r="AM9" s="112" t="s">
        <v>148</v>
      </c>
      <c r="AN9" s="113"/>
      <c r="AO9" s="114"/>
      <c r="AP9" s="113"/>
      <c r="AQ9" s="113"/>
      <c r="AR9" s="113"/>
      <c r="AS9" s="113"/>
      <c r="AT9" s="113"/>
      <c r="AU9" s="113"/>
      <c r="AV9" s="113"/>
      <c r="AW9" s="111"/>
      <c r="AX9" s="111"/>
      <c r="AY9" s="111"/>
      <c r="AZ9" s="111"/>
      <c r="BA9" s="111"/>
      <c r="BB9" s="79"/>
      <c r="BC9" s="79"/>
      <c r="BD9" s="79"/>
      <c r="BE9" s="79"/>
      <c r="BF9" s="79"/>
      <c r="BG9" s="79"/>
    </row>
    <row r="10" spans="3:59" ht="16.5" thickBot="1">
      <c r="D10" s="115"/>
      <c r="F10" s="71"/>
      <c r="G10" s="71"/>
      <c r="H10" s="130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2"/>
      <c r="AD10" s="77"/>
      <c r="AE10" s="133">
        <v>5</v>
      </c>
      <c r="AF10" s="134" t="s">
        <v>152</v>
      </c>
      <c r="AG10" s="135" t="s">
        <v>153</v>
      </c>
      <c r="AH10" s="136" t="s">
        <v>154</v>
      </c>
      <c r="AI10" s="112"/>
      <c r="AJ10" s="111"/>
      <c r="AK10" s="111"/>
      <c r="AL10" s="111"/>
      <c r="AM10" s="112" t="s">
        <v>148</v>
      </c>
      <c r="AN10" s="113"/>
      <c r="AO10" s="114"/>
      <c r="AP10" s="113"/>
      <c r="AQ10" s="113"/>
      <c r="AR10" s="113"/>
      <c r="AS10" s="113"/>
      <c r="AT10" s="113"/>
      <c r="AU10" s="113"/>
      <c r="AV10" s="113"/>
      <c r="AW10" s="111"/>
      <c r="AX10" s="111"/>
      <c r="AY10" s="111"/>
      <c r="AZ10" s="111"/>
      <c r="BA10" s="111"/>
      <c r="BB10" s="79"/>
      <c r="BC10" s="79"/>
      <c r="BD10" s="79"/>
      <c r="BE10" s="79"/>
      <c r="BF10" s="79"/>
      <c r="BG10" s="79"/>
    </row>
    <row r="11" spans="3:59" ht="3.75" customHeight="1" thickBot="1">
      <c r="D11" s="115"/>
      <c r="E11" s="116"/>
      <c r="F11" s="322"/>
      <c r="G11" s="322"/>
      <c r="H11" s="137"/>
      <c r="I11" s="103"/>
      <c r="J11" s="103"/>
      <c r="K11" s="103"/>
      <c r="L11" s="103"/>
      <c r="M11" s="103"/>
      <c r="N11" s="104"/>
      <c r="O11" s="103"/>
      <c r="P11" s="104"/>
      <c r="Q11" s="103"/>
      <c r="R11" s="103"/>
      <c r="S11" s="104"/>
      <c r="T11" s="103"/>
      <c r="U11" s="104"/>
      <c r="V11" s="103"/>
      <c r="W11" s="103"/>
      <c r="X11" s="103"/>
      <c r="Y11" s="103"/>
      <c r="Z11" s="103"/>
      <c r="AA11" s="103"/>
      <c r="AB11" s="105"/>
      <c r="AC11" s="138"/>
      <c r="AD11" s="77"/>
      <c r="AE11" s="133">
        <v>6</v>
      </c>
      <c r="AF11" s="134" t="s">
        <v>155</v>
      </c>
      <c r="AG11" s="135" t="s">
        <v>156</v>
      </c>
      <c r="AH11" s="136" t="s">
        <v>157</v>
      </c>
      <c r="AI11" s="112"/>
      <c r="AJ11" s="111"/>
      <c r="AK11" s="111"/>
      <c r="AL11" s="111"/>
      <c r="AM11" s="112" t="s">
        <v>148</v>
      </c>
      <c r="AN11" s="113"/>
      <c r="AO11" s="114"/>
      <c r="AP11" s="113"/>
      <c r="AQ11" s="113"/>
      <c r="AR11" s="113"/>
      <c r="AS11" s="113"/>
      <c r="AT11" s="113"/>
      <c r="AU11" s="113"/>
      <c r="AV11" s="113"/>
      <c r="AW11" s="111"/>
      <c r="AX11" s="111"/>
      <c r="AY11" s="111"/>
      <c r="AZ11" s="111"/>
      <c r="BA11" s="111"/>
      <c r="BB11" s="79"/>
      <c r="BC11" s="79"/>
      <c r="BD11" s="79"/>
      <c r="BE11" s="79"/>
      <c r="BF11" s="79"/>
      <c r="BG11" s="79"/>
    </row>
    <row r="12" spans="3:59" ht="22.5" customHeight="1">
      <c r="D12" s="115"/>
      <c r="F12" s="71"/>
      <c r="G12" s="71"/>
      <c r="H12" s="61"/>
      <c r="I12" s="312" t="s">
        <v>158</v>
      </c>
      <c r="J12" s="312"/>
      <c r="K12" s="312"/>
      <c r="L12" s="312"/>
      <c r="M12" s="312"/>
      <c r="N12" s="62"/>
      <c r="O12" s="63"/>
      <c r="P12" s="62"/>
      <c r="Q12" s="63"/>
      <c r="R12" s="63"/>
      <c r="S12" s="62"/>
      <c r="T12" s="63"/>
      <c r="U12" s="62"/>
      <c r="V12" s="63"/>
      <c r="W12" s="63"/>
      <c r="X12" s="63"/>
      <c r="Y12" s="63"/>
      <c r="Z12" s="63"/>
      <c r="AA12" s="63"/>
      <c r="AB12" s="64"/>
      <c r="AD12" s="77"/>
      <c r="AE12" s="139">
        <v>7</v>
      </c>
      <c r="AF12" s="140" t="s">
        <v>159</v>
      </c>
      <c r="AG12" s="141" t="s">
        <v>160</v>
      </c>
      <c r="AH12" s="142" t="s">
        <v>161</v>
      </c>
      <c r="AI12" s="112"/>
      <c r="AJ12" s="111"/>
      <c r="AK12" s="111"/>
      <c r="AL12" s="111"/>
      <c r="AM12" s="112" t="s">
        <v>148</v>
      </c>
      <c r="AN12" s="113"/>
      <c r="AO12" s="114"/>
      <c r="AP12" s="113"/>
      <c r="AQ12" s="113"/>
      <c r="AR12" s="113"/>
      <c r="AS12" s="113"/>
      <c r="AT12" s="113"/>
      <c r="AU12" s="113"/>
      <c r="AV12" s="113"/>
      <c r="AW12" s="111"/>
      <c r="AX12" s="111"/>
      <c r="AY12" s="111"/>
      <c r="AZ12" s="111"/>
      <c r="BA12" s="111"/>
      <c r="BB12" s="79"/>
      <c r="BC12" s="79"/>
      <c r="BD12" s="79"/>
      <c r="BE12" s="79"/>
      <c r="BF12" s="79"/>
      <c r="BG12" s="79"/>
    </row>
    <row r="13" spans="3:59" ht="18.75" customHeight="1" thickBot="1">
      <c r="D13" s="115"/>
      <c r="E13" s="143"/>
      <c r="F13" s="322"/>
      <c r="G13" s="322"/>
      <c r="H13" s="72"/>
      <c r="I13" s="313" t="s">
        <v>135</v>
      </c>
      <c r="J13" s="313"/>
      <c r="K13" s="313"/>
      <c r="L13" s="313" t="s">
        <v>162</v>
      </c>
      <c r="M13" s="313"/>
      <c r="N13" s="313" t="s">
        <v>136</v>
      </c>
      <c r="O13" s="313"/>
      <c r="P13" s="313" t="s">
        <v>133</v>
      </c>
      <c r="Q13" s="313"/>
      <c r="R13" s="313"/>
      <c r="S13" s="313"/>
      <c r="T13" s="313"/>
      <c r="U13" s="73"/>
      <c r="V13" s="74"/>
      <c r="W13" s="74"/>
      <c r="X13" s="74"/>
      <c r="Y13" s="74"/>
      <c r="Z13" s="74"/>
      <c r="AA13" s="74"/>
      <c r="AB13" s="75"/>
      <c r="AD13" s="77"/>
      <c r="AE13" s="144"/>
      <c r="AF13" s="145"/>
      <c r="AG13" s="144"/>
      <c r="AH13" s="146"/>
      <c r="AI13" s="147"/>
      <c r="AJ13" s="148"/>
      <c r="AK13" s="148"/>
      <c r="AL13" s="148"/>
      <c r="AM13" s="148"/>
      <c r="AN13" s="149"/>
      <c r="AO13" s="148"/>
      <c r="AP13" s="148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79"/>
      <c r="BC13" s="79"/>
      <c r="BD13" s="79"/>
      <c r="BE13" s="79"/>
      <c r="BF13" s="79"/>
      <c r="BG13" s="79"/>
    </row>
    <row r="14" spans="3:59" ht="16.5" thickBot="1">
      <c r="D14" s="115"/>
      <c r="F14" s="71"/>
      <c r="G14" s="71"/>
      <c r="H14" s="82"/>
      <c r="I14" s="314" t="str">
        <f>VLOOKUP($AD$39,$AE$38:$AM$39,2,FALSE)</f>
        <v>平面角</v>
      </c>
      <c r="J14" s="315"/>
      <c r="K14" s="315"/>
      <c r="L14" s="321" t="str">
        <f>VLOOKUP($AD$39,$AE$38:$AM$39,3,FALSE)</f>
        <v>弧度</v>
      </c>
      <c r="M14" s="321"/>
      <c r="N14" s="321" t="str">
        <f>VLOOKUP($AD$39,$AE$38:$AM$39,4,FALSE)</f>
        <v>rad</v>
      </c>
      <c r="O14" s="321"/>
      <c r="P14" s="315" t="str">
        <f>VLOOKUP($AD$39,$AE$38:$AM$39,9,FALSE)</f>
        <v>—</v>
      </c>
      <c r="Q14" s="315"/>
      <c r="R14" s="315"/>
      <c r="S14" s="315"/>
      <c r="T14" s="318"/>
      <c r="U14" s="73"/>
      <c r="V14" s="74"/>
      <c r="W14" s="74"/>
      <c r="X14" s="74"/>
      <c r="Y14" s="74"/>
      <c r="Z14" s="74"/>
      <c r="AA14" s="74"/>
      <c r="AB14" s="75"/>
      <c r="AD14" s="77"/>
      <c r="AE14" s="151" t="s">
        <v>163</v>
      </c>
      <c r="AF14" s="151"/>
      <c r="AG14" s="151"/>
      <c r="AH14" s="151"/>
      <c r="AI14" s="113"/>
      <c r="AJ14" s="111"/>
      <c r="AK14" s="111"/>
      <c r="AL14" s="111"/>
      <c r="AM14" s="113"/>
      <c r="AN14" s="113"/>
      <c r="AO14" s="114"/>
      <c r="AP14" s="113"/>
      <c r="AQ14" s="113"/>
      <c r="AR14" s="113"/>
      <c r="AS14" s="113"/>
      <c r="AT14" s="113"/>
      <c r="AU14" s="113"/>
      <c r="AV14" s="113"/>
      <c r="AW14" s="111"/>
      <c r="AX14" s="111"/>
      <c r="AY14" s="111"/>
      <c r="AZ14" s="111"/>
      <c r="BA14" s="111"/>
      <c r="BB14" s="79"/>
      <c r="BC14" s="79"/>
      <c r="BD14" s="79"/>
      <c r="BE14" s="79"/>
      <c r="BF14" s="79"/>
      <c r="BG14" s="79"/>
    </row>
    <row r="15" spans="3:59" s="69" customFormat="1" ht="15" thickBot="1">
      <c r="D15" s="115"/>
      <c r="E15" s="143"/>
      <c r="F15" s="322"/>
      <c r="G15" s="322"/>
      <c r="H15" s="92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4"/>
      <c r="AD15" s="152"/>
      <c r="AE15" s="97" t="s">
        <v>134</v>
      </c>
      <c r="AF15" s="98" t="s">
        <v>135</v>
      </c>
      <c r="AG15" s="98" t="s">
        <v>131</v>
      </c>
      <c r="AH15" s="98" t="s">
        <v>136</v>
      </c>
      <c r="AI15" s="99"/>
      <c r="AJ15" s="100"/>
      <c r="AK15" s="100"/>
      <c r="AL15" s="100"/>
      <c r="AM15" s="99"/>
      <c r="AN15" s="99"/>
      <c r="AO15" s="101"/>
      <c r="AP15" s="99"/>
      <c r="AQ15" s="99"/>
      <c r="AR15" s="99"/>
      <c r="AS15" s="99"/>
      <c r="AT15" s="99"/>
      <c r="AU15" s="99"/>
      <c r="AV15" s="99"/>
      <c r="AW15" s="100"/>
      <c r="AX15" s="100"/>
      <c r="AY15" s="100"/>
      <c r="AZ15" s="100"/>
      <c r="BA15" s="100"/>
      <c r="BB15" s="150"/>
      <c r="BC15" s="150"/>
      <c r="BD15" s="150"/>
      <c r="BE15" s="150"/>
      <c r="BF15" s="150"/>
      <c r="BG15" s="150"/>
    </row>
    <row r="16" spans="3:59" ht="3.75" customHeight="1" thickBot="1">
      <c r="D16" s="115"/>
      <c r="F16" s="71"/>
      <c r="G16" s="71"/>
      <c r="H16" s="71"/>
      <c r="I16" s="103"/>
      <c r="J16" s="103"/>
      <c r="K16" s="103"/>
      <c r="L16" s="71"/>
      <c r="M16" s="71"/>
      <c r="N16" s="153"/>
      <c r="O16" s="103"/>
      <c r="P16" s="104"/>
      <c r="Q16" s="103"/>
      <c r="R16" s="103"/>
      <c r="S16" s="104"/>
      <c r="T16" s="103"/>
      <c r="U16" s="104"/>
      <c r="V16" s="103"/>
      <c r="W16" s="103"/>
      <c r="X16" s="103"/>
      <c r="Y16" s="103"/>
      <c r="Z16" s="103"/>
      <c r="AA16" s="103"/>
      <c r="AB16" s="105"/>
      <c r="AD16" s="96">
        <v>17</v>
      </c>
      <c r="AE16" s="106">
        <v>1</v>
      </c>
      <c r="AF16" s="107" t="s">
        <v>164</v>
      </c>
      <c r="AG16" s="108" t="s">
        <v>165</v>
      </c>
      <c r="AH16" s="109" t="s">
        <v>166</v>
      </c>
      <c r="AI16" s="113"/>
      <c r="AJ16" s="111"/>
      <c r="AK16" s="111"/>
      <c r="AL16" s="111"/>
      <c r="AM16" s="113"/>
      <c r="AN16" s="154"/>
      <c r="AO16" s="114"/>
      <c r="AP16" s="113"/>
      <c r="AQ16" s="113"/>
      <c r="AR16" s="113"/>
      <c r="AS16" s="113"/>
      <c r="AT16" s="113"/>
      <c r="AU16" s="113"/>
      <c r="AV16" s="113"/>
      <c r="AW16" s="111"/>
      <c r="AX16" s="111"/>
      <c r="AY16" s="111"/>
      <c r="AZ16" s="111"/>
      <c r="BA16" s="111"/>
      <c r="BB16" s="79"/>
      <c r="BC16" s="79"/>
      <c r="BD16" s="79"/>
      <c r="BE16" s="79"/>
      <c r="BF16" s="79"/>
      <c r="BG16" s="79"/>
    </row>
    <row r="17" spans="3:59" s="158" customFormat="1" ht="21.75" customHeight="1">
      <c r="C17" s="155"/>
      <c r="D17" s="155"/>
      <c r="E17" s="156"/>
      <c r="F17" s="157"/>
      <c r="G17" s="157"/>
      <c r="H17" s="117"/>
      <c r="I17" s="319" t="s">
        <v>167</v>
      </c>
      <c r="J17" s="319"/>
      <c r="K17" s="319"/>
      <c r="L17" s="319"/>
      <c r="M17" s="319"/>
      <c r="N17" s="319"/>
      <c r="O17" s="119"/>
      <c r="P17" s="118"/>
      <c r="Q17" s="119"/>
      <c r="R17" s="119"/>
      <c r="S17" s="118"/>
      <c r="T17" s="119"/>
      <c r="U17" s="118"/>
      <c r="V17" s="119"/>
      <c r="W17" s="119"/>
      <c r="X17" s="119"/>
      <c r="Y17" s="119"/>
      <c r="Z17" s="119"/>
      <c r="AA17" s="119"/>
      <c r="AB17" s="120"/>
      <c r="AD17" s="159"/>
      <c r="AE17" s="106">
        <v>2</v>
      </c>
      <c r="AF17" s="107" t="s">
        <v>168</v>
      </c>
      <c r="AG17" s="108" t="s">
        <v>169</v>
      </c>
      <c r="AH17" s="109" t="s">
        <v>170</v>
      </c>
      <c r="AI17" s="99"/>
      <c r="AJ17" s="111"/>
      <c r="AK17" s="111"/>
      <c r="AL17" s="111"/>
      <c r="AM17" s="113" t="s">
        <v>171</v>
      </c>
      <c r="AN17" s="154"/>
      <c r="AO17" s="114"/>
      <c r="AP17" s="113"/>
      <c r="AQ17" s="113"/>
      <c r="AR17" s="113"/>
      <c r="AS17" s="113"/>
      <c r="AT17" s="113"/>
      <c r="AU17" s="113"/>
      <c r="AV17" s="113"/>
      <c r="AW17" s="111"/>
      <c r="AX17" s="111"/>
      <c r="AY17" s="111"/>
      <c r="AZ17" s="111"/>
      <c r="BA17" s="111"/>
    </row>
    <row r="18" spans="3:59" ht="18.75" customHeight="1" thickBot="1">
      <c r="F18" s="160"/>
      <c r="G18" s="160"/>
      <c r="H18" s="122"/>
      <c r="I18" s="320" t="s">
        <v>135</v>
      </c>
      <c r="J18" s="320"/>
      <c r="K18" s="320"/>
      <c r="L18" s="320" t="s">
        <v>131</v>
      </c>
      <c r="M18" s="320"/>
      <c r="N18" s="320" t="s">
        <v>136</v>
      </c>
      <c r="O18" s="320"/>
      <c r="P18" s="320" t="s">
        <v>133</v>
      </c>
      <c r="Q18" s="320"/>
      <c r="R18" s="320"/>
      <c r="S18" s="320"/>
      <c r="T18" s="320"/>
      <c r="U18" s="123"/>
      <c r="V18" s="124"/>
      <c r="W18" s="124"/>
      <c r="X18" s="124"/>
      <c r="Y18" s="124"/>
      <c r="Z18" s="124"/>
      <c r="AA18" s="124"/>
      <c r="AB18" s="125"/>
      <c r="AD18" s="77"/>
      <c r="AE18" s="106">
        <v>3</v>
      </c>
      <c r="AF18" s="107" t="s">
        <v>172</v>
      </c>
      <c r="AG18" s="108" t="s">
        <v>173</v>
      </c>
      <c r="AH18" s="109" t="s">
        <v>174</v>
      </c>
      <c r="AI18" s="113"/>
      <c r="AJ18" s="111"/>
      <c r="AK18" s="111"/>
      <c r="AL18" s="111"/>
      <c r="AM18" s="113" t="s">
        <v>175</v>
      </c>
      <c r="AN18" s="154">
        <v>2</v>
      </c>
      <c r="AO18" s="114"/>
      <c r="AP18" s="113"/>
      <c r="AQ18" s="113"/>
      <c r="AR18" s="113"/>
      <c r="AS18" s="113"/>
      <c r="AT18" s="113"/>
      <c r="AU18" s="113"/>
      <c r="AV18" s="113"/>
      <c r="AW18" s="111"/>
      <c r="AX18" s="111"/>
      <c r="AY18" s="111"/>
      <c r="AZ18" s="111"/>
      <c r="BA18" s="111"/>
      <c r="BB18" s="79"/>
      <c r="BC18" s="79"/>
      <c r="BD18" s="79"/>
      <c r="BE18" s="79"/>
      <c r="BF18" s="79"/>
      <c r="BG18" s="79"/>
    </row>
    <row r="19" spans="3:59" ht="16.5" customHeight="1" thickBot="1">
      <c r="F19" s="160"/>
      <c r="G19" s="160"/>
      <c r="H19" s="126"/>
      <c r="I19" s="314" t="str">
        <f>VLOOKUP($AD$57,$AE$56:$AN$75,5,FALSE)</f>
        <v>10的-9次方</v>
      </c>
      <c r="J19" s="315"/>
      <c r="K19" s="315"/>
      <c r="L19" s="321" t="str">
        <f>VLOOKUP($AD$57,$AE$56:$AN$75,3,FALSE)</f>
        <v>纳[诺]</v>
      </c>
      <c r="M19" s="321"/>
      <c r="N19" s="321" t="str">
        <f>VLOOKUP($AD$57,$AE$56:$AN$75,4,FALSE)</f>
        <v>(nano)</v>
      </c>
      <c r="O19" s="321"/>
      <c r="P19" s="83"/>
      <c r="Q19" s="128">
        <f>VLOOKUP($AD$57,$AE$56:$AN$75,9,FALSE)</f>
        <v>10</v>
      </c>
      <c r="R19" s="129">
        <f>VLOOKUP($AD$57,$AE$56:$AN$75,10,FALSE)</f>
        <v>-9</v>
      </c>
      <c r="S19" s="83"/>
      <c r="T19" s="84"/>
      <c r="U19" s="123"/>
      <c r="V19" s="124"/>
      <c r="W19" s="124"/>
      <c r="X19" s="124"/>
      <c r="Y19" s="124"/>
      <c r="Z19" s="124"/>
      <c r="AA19" s="124"/>
      <c r="AB19" s="125"/>
      <c r="AD19" s="77"/>
      <c r="AE19" s="106">
        <v>4</v>
      </c>
      <c r="AF19" s="107" t="s">
        <v>176</v>
      </c>
      <c r="AG19" s="108" t="s">
        <v>177</v>
      </c>
      <c r="AH19" s="109" t="s">
        <v>178</v>
      </c>
      <c r="AI19" s="99"/>
      <c r="AJ19" s="111"/>
      <c r="AK19" s="111"/>
      <c r="AL19" s="111"/>
      <c r="AM19" s="113" t="s">
        <v>179</v>
      </c>
      <c r="AN19" s="154"/>
      <c r="AO19" s="114"/>
      <c r="AP19" s="113"/>
      <c r="AQ19" s="113"/>
      <c r="AR19" s="113"/>
      <c r="AS19" s="113"/>
      <c r="AT19" s="113"/>
      <c r="AU19" s="113"/>
      <c r="AV19" s="113"/>
      <c r="AW19" s="111"/>
      <c r="AX19" s="111"/>
      <c r="AY19" s="111"/>
      <c r="AZ19" s="111"/>
      <c r="BA19" s="111"/>
      <c r="BB19" s="79"/>
      <c r="BC19" s="79"/>
      <c r="BD19" s="79"/>
      <c r="BE19" s="79"/>
      <c r="BF19" s="79"/>
      <c r="BG19" s="79"/>
    </row>
    <row r="20" spans="3:59" ht="15" customHeight="1" thickBot="1">
      <c r="F20" s="160"/>
      <c r="G20" s="160"/>
      <c r="H20" s="130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2"/>
      <c r="AD20" s="77"/>
      <c r="AE20" s="106">
        <v>5</v>
      </c>
      <c r="AF20" s="134" t="s">
        <v>180</v>
      </c>
      <c r="AG20" s="135" t="s">
        <v>181</v>
      </c>
      <c r="AH20" s="136" t="s">
        <v>182</v>
      </c>
      <c r="AI20" s="99"/>
      <c r="AJ20" s="111"/>
      <c r="AK20" s="111"/>
      <c r="AL20" s="111"/>
      <c r="AM20" s="113" t="s">
        <v>183</v>
      </c>
      <c r="AN20" s="154"/>
      <c r="AO20" s="114"/>
      <c r="AP20" s="113"/>
      <c r="AQ20" s="113"/>
      <c r="AR20" s="113"/>
      <c r="AS20" s="113"/>
      <c r="AT20" s="113"/>
      <c r="AU20" s="113"/>
      <c r="AV20" s="113"/>
      <c r="AW20" s="111"/>
      <c r="AX20" s="111"/>
      <c r="AY20" s="111"/>
      <c r="AZ20" s="111"/>
      <c r="BA20" s="111"/>
      <c r="BB20" s="79"/>
      <c r="BC20" s="79"/>
      <c r="BD20" s="79"/>
      <c r="BE20" s="79"/>
      <c r="BF20" s="79"/>
      <c r="BG20" s="79"/>
    </row>
    <row r="21" spans="3:59" ht="3.75" customHeight="1" thickBot="1">
      <c r="F21" s="160"/>
      <c r="G21" s="160"/>
      <c r="H21" s="160"/>
      <c r="I21" s="161"/>
      <c r="J21" s="161"/>
      <c r="K21" s="161"/>
      <c r="L21" s="161"/>
      <c r="M21" s="161"/>
      <c r="N21" s="162"/>
      <c r="O21" s="161"/>
      <c r="P21" s="162"/>
      <c r="Q21" s="161"/>
      <c r="R21" s="161"/>
      <c r="S21" s="162"/>
      <c r="T21" s="161"/>
      <c r="U21" s="162"/>
      <c r="V21" s="161"/>
      <c r="W21" s="161"/>
      <c r="X21" s="161"/>
      <c r="Y21" s="161"/>
      <c r="Z21" s="161"/>
      <c r="AA21" s="161"/>
      <c r="AB21" s="163"/>
      <c r="AD21" s="77"/>
      <c r="AE21" s="106">
        <v>6</v>
      </c>
      <c r="AF21" s="134" t="s">
        <v>184</v>
      </c>
      <c r="AG21" s="135" t="s">
        <v>185</v>
      </c>
      <c r="AH21" s="136" t="s">
        <v>186</v>
      </c>
      <c r="AI21" s="99"/>
      <c r="AJ21" s="111"/>
      <c r="AK21" s="111"/>
      <c r="AL21" s="111"/>
      <c r="AM21" s="113" t="s">
        <v>187</v>
      </c>
      <c r="AN21" s="154"/>
      <c r="AO21" s="114"/>
      <c r="AP21" s="113"/>
      <c r="AQ21" s="113"/>
      <c r="AR21" s="113"/>
      <c r="AS21" s="113"/>
      <c r="AT21" s="113"/>
      <c r="AU21" s="113"/>
      <c r="AV21" s="113"/>
      <c r="AW21" s="111"/>
      <c r="AX21" s="111"/>
      <c r="AY21" s="111"/>
      <c r="AZ21" s="111"/>
      <c r="BA21" s="111"/>
      <c r="BB21" s="79"/>
      <c r="BC21" s="79"/>
      <c r="BD21" s="79"/>
      <c r="BE21" s="79"/>
      <c r="BF21" s="79"/>
      <c r="BG21" s="79"/>
    </row>
    <row r="22" spans="3:59" ht="22.5" customHeight="1">
      <c r="F22" s="160"/>
      <c r="G22" s="160"/>
      <c r="H22" s="61"/>
      <c r="I22" s="312" t="s">
        <v>188</v>
      </c>
      <c r="J22" s="312"/>
      <c r="K22" s="312"/>
      <c r="L22" s="312"/>
      <c r="M22" s="312"/>
      <c r="N22" s="62"/>
      <c r="O22" s="63"/>
      <c r="P22" s="62"/>
      <c r="Q22" s="63"/>
      <c r="R22" s="63"/>
      <c r="S22" s="62"/>
      <c r="T22" s="63"/>
      <c r="U22" s="62"/>
      <c r="V22" s="63"/>
      <c r="W22" s="63"/>
      <c r="X22" s="63"/>
      <c r="Y22" s="63"/>
      <c r="Z22" s="63"/>
      <c r="AA22" s="63"/>
      <c r="AB22" s="64"/>
      <c r="AD22" s="77"/>
      <c r="AE22" s="106">
        <v>7</v>
      </c>
      <c r="AF22" s="134" t="s">
        <v>189</v>
      </c>
      <c r="AG22" s="135" t="s">
        <v>190</v>
      </c>
      <c r="AH22" s="136" t="s">
        <v>191</v>
      </c>
      <c r="AI22" s="99"/>
      <c r="AJ22" s="111"/>
      <c r="AK22" s="111"/>
      <c r="AL22" s="111"/>
      <c r="AM22" s="113" t="s">
        <v>192</v>
      </c>
      <c r="AN22" s="154"/>
      <c r="AO22" s="114"/>
      <c r="AP22" s="113"/>
      <c r="AQ22" s="113"/>
      <c r="AR22" s="113"/>
      <c r="AS22" s="113"/>
      <c r="AT22" s="113"/>
      <c r="AU22" s="113"/>
      <c r="AV22" s="113"/>
      <c r="AW22" s="111"/>
      <c r="AX22" s="111"/>
      <c r="AY22" s="111"/>
      <c r="AZ22" s="111"/>
      <c r="BA22" s="111"/>
      <c r="BB22" s="79"/>
      <c r="BC22" s="79"/>
      <c r="BD22" s="79"/>
      <c r="BE22" s="79"/>
      <c r="BF22" s="79"/>
      <c r="BG22" s="79"/>
    </row>
    <row r="23" spans="3:59" ht="18" customHeight="1" thickBot="1">
      <c r="F23" s="160"/>
      <c r="G23" s="160"/>
      <c r="H23" s="72"/>
      <c r="I23" s="313" t="s">
        <v>135</v>
      </c>
      <c r="J23" s="313"/>
      <c r="K23" s="313"/>
      <c r="L23" s="313" t="s">
        <v>131</v>
      </c>
      <c r="M23" s="313"/>
      <c r="N23" s="313"/>
      <c r="O23" s="313"/>
      <c r="P23" s="313" t="s">
        <v>136</v>
      </c>
      <c r="Q23" s="313"/>
      <c r="R23" s="313"/>
      <c r="S23" s="313"/>
      <c r="T23" s="313"/>
      <c r="U23" s="73"/>
      <c r="V23" s="74"/>
      <c r="W23" s="74"/>
      <c r="X23" s="74"/>
      <c r="Y23" s="74"/>
      <c r="Z23" s="74"/>
      <c r="AA23" s="74"/>
      <c r="AB23" s="75"/>
      <c r="AD23" s="77"/>
      <c r="AE23" s="106">
        <v>8</v>
      </c>
      <c r="AF23" s="134" t="s">
        <v>193</v>
      </c>
      <c r="AG23" s="135" t="s">
        <v>194</v>
      </c>
      <c r="AH23" s="136" t="s">
        <v>195</v>
      </c>
      <c r="AI23" s="99"/>
      <c r="AJ23" s="111"/>
      <c r="AK23" s="111"/>
      <c r="AL23" s="111"/>
      <c r="AM23" s="113" t="s">
        <v>196</v>
      </c>
      <c r="AN23" s="154"/>
      <c r="AO23" s="114"/>
      <c r="AP23" s="113"/>
      <c r="AQ23" s="113"/>
      <c r="AR23" s="113"/>
      <c r="AS23" s="113"/>
      <c r="AT23" s="113"/>
      <c r="AU23" s="113"/>
      <c r="AV23" s="113"/>
      <c r="AW23" s="111"/>
      <c r="AX23" s="111"/>
      <c r="AY23" s="111"/>
      <c r="AZ23" s="111"/>
      <c r="BA23" s="111"/>
      <c r="BB23" s="79"/>
      <c r="BC23" s="79"/>
      <c r="BD23" s="79"/>
      <c r="BE23" s="79"/>
      <c r="BF23" s="79"/>
      <c r="BG23" s="79"/>
    </row>
    <row r="24" spans="3:59" ht="16.5" customHeight="1" thickBot="1">
      <c r="H24" s="82"/>
      <c r="I24" s="314" t="str">
        <f>VLOOKUP($AD$44,$AE$43:$BA$52,2,FALSE)</f>
        <v>平面角</v>
      </c>
      <c r="J24" s="315"/>
      <c r="K24" s="315"/>
      <c r="L24" s="316" t="str">
        <f>VLOOKUP($AD$44,$AE$43:$BA$52,3,FALSE)</f>
        <v>秒/分/度</v>
      </c>
      <c r="M24" s="315"/>
      <c r="N24" s="315"/>
      <c r="O24" s="317"/>
      <c r="P24" s="315" t="str">
        <f>VLOOKUP($AD$44,$AE$43:$BA$52,4,FALSE)</f>
        <v>" /  ' /  °</v>
      </c>
      <c r="Q24" s="315"/>
      <c r="R24" s="315"/>
      <c r="S24" s="315"/>
      <c r="T24" s="318"/>
      <c r="U24" s="73"/>
      <c r="V24" s="74"/>
      <c r="W24" s="74"/>
      <c r="X24" s="74"/>
      <c r="Y24" s="74"/>
      <c r="Z24" s="74"/>
      <c r="AA24" s="74"/>
      <c r="AB24" s="75"/>
      <c r="AD24" s="77"/>
      <c r="AE24" s="106">
        <v>9</v>
      </c>
      <c r="AF24" s="134" t="s">
        <v>197</v>
      </c>
      <c r="AG24" s="135" t="s">
        <v>198</v>
      </c>
      <c r="AH24" s="135" t="s">
        <v>199</v>
      </c>
      <c r="AI24" s="99"/>
      <c r="AJ24" s="111"/>
      <c r="AK24" s="111"/>
      <c r="AL24" s="111"/>
      <c r="AM24" s="113" t="s">
        <v>200</v>
      </c>
      <c r="AN24" s="154"/>
      <c r="AO24" s="114"/>
      <c r="AP24" s="113"/>
      <c r="AQ24" s="113"/>
      <c r="AR24" s="113"/>
      <c r="AS24" s="113"/>
      <c r="AT24" s="113"/>
      <c r="AU24" s="113"/>
      <c r="AV24" s="113"/>
      <c r="AW24" s="111"/>
      <c r="AX24" s="111"/>
      <c r="AY24" s="111"/>
      <c r="AZ24" s="111"/>
      <c r="BA24" s="111"/>
      <c r="BB24" s="79"/>
      <c r="BC24" s="79"/>
      <c r="BD24" s="79"/>
      <c r="BE24" s="79"/>
      <c r="BF24" s="79"/>
      <c r="BG24" s="79"/>
    </row>
    <row r="25" spans="3:59" ht="9" customHeight="1">
      <c r="H25" s="82"/>
      <c r="I25" s="165"/>
      <c r="J25" s="165"/>
      <c r="K25" s="165"/>
      <c r="L25" s="165"/>
      <c r="M25" s="165"/>
      <c r="N25" s="165"/>
      <c r="O25" s="165"/>
      <c r="P25" s="74"/>
      <c r="Q25" s="74"/>
      <c r="R25" s="74"/>
      <c r="S25" s="74"/>
      <c r="T25" s="74"/>
      <c r="U25" s="73"/>
      <c r="V25" s="74"/>
      <c r="W25" s="74"/>
      <c r="X25" s="74"/>
      <c r="Y25" s="74"/>
      <c r="Z25" s="74"/>
      <c r="AA25" s="74"/>
      <c r="AB25" s="75"/>
      <c r="AD25" s="77"/>
      <c r="AE25" s="106">
        <v>10</v>
      </c>
      <c r="AF25" s="134" t="s">
        <v>201</v>
      </c>
      <c r="AG25" s="135" t="s">
        <v>202</v>
      </c>
      <c r="AH25" s="136" t="s">
        <v>203</v>
      </c>
      <c r="AI25" s="99"/>
      <c r="AJ25" s="111"/>
      <c r="AK25" s="111"/>
      <c r="AL25" s="111"/>
      <c r="AM25" s="113" t="s">
        <v>204</v>
      </c>
      <c r="AN25" s="154"/>
      <c r="AO25" s="114"/>
      <c r="AP25" s="113"/>
      <c r="AQ25" s="113"/>
      <c r="AR25" s="113"/>
      <c r="AS25" s="113"/>
      <c r="AT25" s="113"/>
      <c r="AU25" s="113"/>
      <c r="AV25" s="113"/>
      <c r="AW25" s="111"/>
      <c r="AX25" s="111"/>
      <c r="AY25" s="111"/>
      <c r="AZ25" s="111"/>
      <c r="BA25" s="111"/>
      <c r="BB25" s="79"/>
      <c r="BC25" s="79"/>
      <c r="BD25" s="79"/>
      <c r="BE25" s="79"/>
      <c r="BF25" s="79"/>
      <c r="BG25" s="79"/>
    </row>
    <row r="26" spans="3:59" ht="18.75" customHeight="1" thickBot="1">
      <c r="H26" s="72"/>
      <c r="I26" s="306" t="s">
        <v>205</v>
      </c>
      <c r="J26" s="307"/>
      <c r="K26" s="307"/>
      <c r="L26" s="307"/>
      <c r="M26" s="307"/>
      <c r="N26" s="166"/>
      <c r="O26" s="166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8"/>
      <c r="AB26" s="169"/>
      <c r="AD26" s="77"/>
      <c r="AE26" s="106">
        <v>11</v>
      </c>
      <c r="AF26" s="134" t="s">
        <v>206</v>
      </c>
      <c r="AG26" s="135" t="s">
        <v>207</v>
      </c>
      <c r="AH26" s="136" t="s">
        <v>208</v>
      </c>
      <c r="AI26" s="99"/>
      <c r="AJ26" s="111"/>
      <c r="AK26" s="111"/>
      <c r="AL26" s="111"/>
      <c r="AM26" s="113" t="s">
        <v>209</v>
      </c>
      <c r="AN26" s="154"/>
      <c r="AO26" s="114"/>
      <c r="AP26" s="113"/>
      <c r="AQ26" s="113"/>
      <c r="AR26" s="113"/>
      <c r="AS26" s="113"/>
      <c r="AT26" s="113"/>
      <c r="AU26" s="113"/>
      <c r="AV26" s="113"/>
      <c r="AW26" s="111"/>
      <c r="AX26" s="111"/>
      <c r="AY26" s="111"/>
      <c r="AZ26" s="111"/>
      <c r="BA26" s="111"/>
      <c r="BB26" s="79"/>
      <c r="BC26" s="79"/>
      <c r="BD26" s="79"/>
      <c r="BE26" s="79"/>
      <c r="BF26" s="79"/>
      <c r="BG26" s="79"/>
    </row>
    <row r="27" spans="3:59" ht="16.5" customHeight="1" thickBot="1">
      <c r="H27" s="72"/>
      <c r="I27" s="127" t="str">
        <f>VLOOKUP($AD$44,$AE$43:$BA$52,5,FALSE)</f>
        <v>1″</v>
      </c>
      <c r="J27" s="83" t="str">
        <f>VLOOKUP($AD$44,$AE$43:$BA$52,6,FALSE)</f>
        <v>=</v>
      </c>
      <c r="K27" s="83" t="str">
        <f>VLOOKUP($AD$44,$AE$43:$BA$52,7,FALSE)</f>
        <v>(π/</v>
      </c>
      <c r="L27" s="83" t="str">
        <f>VLOOKUP($AD$44,$AE$43:$BA$52,8,FALSE)</f>
        <v>64800)</v>
      </c>
      <c r="M27" s="128" t="str">
        <f>VLOOKUP($AD$44,$AE$43:$BA$52,9,FALSE)</f>
        <v>rad</v>
      </c>
      <c r="N27" s="129">
        <f>VLOOKUP($AD$44,$AE$43:$BA$52,10,FALSE)</f>
        <v>0</v>
      </c>
      <c r="O27" s="128" t="str">
        <f>VLOOKUP($AD$44,$AE$43:$BA$52,11,FALSE)</f>
        <v>1′=</v>
      </c>
      <c r="P27" s="129">
        <f>VLOOKUP($AD$44,$AE$43:$BA$52,12,FALSE)</f>
        <v>0</v>
      </c>
      <c r="Q27" s="170" t="str">
        <f>VLOOKUP($AD$44,$AE$43:$BA$52,13,FALSE)</f>
        <v>60″(π/</v>
      </c>
      <c r="R27" s="128" t="str">
        <f>VLOOKUP($AD$44,$AE$43:$BA$52,14,FALSE)</f>
        <v>10800)</v>
      </c>
      <c r="S27" s="129">
        <f>VLOOKUP($AD$44,$AE$43:$BA$52,15,FALSE)</f>
        <v>0</v>
      </c>
      <c r="T27" s="128" t="str">
        <f>VLOOKUP($AD$44,$AE$43:$BA$52,16,FALSE)</f>
        <v>rad</v>
      </c>
      <c r="U27" s="129">
        <f>VLOOKUP($AD$44,$AE$43:$BA$52,17,FALSE)</f>
        <v>0</v>
      </c>
      <c r="V27" s="83" t="str">
        <f>VLOOKUP($AD$44,$AE$43:$BA$52,18,FALSE)</f>
        <v>1°</v>
      </c>
      <c r="W27" s="83" t="str">
        <f>VLOOKUP($AD$44,$AE$43:$BA$52,19,FALSE)</f>
        <v>=</v>
      </c>
      <c r="X27" s="83" t="str">
        <f>VLOOKUP($AD$44,$AE$43:$BA$52,20,FALSE)</f>
        <v>60′</v>
      </c>
      <c r="Y27" s="83" t="str">
        <f>VLOOKUP($AD$44,$AE$43:$BA$52,21,FALSE)</f>
        <v>(π/</v>
      </c>
      <c r="Z27" s="83" t="str">
        <f>VLOOKUP($AD$44,$AE$43:$BA$52,22,FALSE)</f>
        <v>180)</v>
      </c>
      <c r="AA27" s="171" t="str">
        <f>VLOOKUP($AD$44,$AE$43:$BA$52,23,FALSE)</f>
        <v>rad</v>
      </c>
      <c r="AB27" s="75"/>
      <c r="AD27" s="77"/>
      <c r="AE27" s="106">
        <v>12</v>
      </c>
      <c r="AF27" s="172" t="s">
        <v>210</v>
      </c>
      <c r="AG27" s="135" t="s">
        <v>211</v>
      </c>
      <c r="AH27" s="136" t="s">
        <v>212</v>
      </c>
      <c r="AI27" s="99"/>
      <c r="AJ27" s="111"/>
      <c r="AK27" s="111"/>
      <c r="AL27" s="111"/>
      <c r="AM27" s="111" t="s">
        <v>213</v>
      </c>
      <c r="AN27" s="154">
        <v>2</v>
      </c>
      <c r="AO27" s="114"/>
      <c r="AP27" s="113"/>
      <c r="AQ27" s="113"/>
      <c r="AR27" s="113"/>
      <c r="AS27" s="113"/>
      <c r="AT27" s="113"/>
      <c r="AU27" s="113"/>
      <c r="AV27" s="113"/>
      <c r="AW27" s="111"/>
      <c r="AX27" s="111"/>
      <c r="AY27" s="111"/>
      <c r="AZ27" s="111"/>
      <c r="BA27" s="111"/>
      <c r="BB27" s="79"/>
      <c r="BC27" s="79"/>
      <c r="BD27" s="79"/>
      <c r="BE27" s="79"/>
      <c r="BF27" s="79"/>
      <c r="BG27" s="79"/>
    </row>
    <row r="28" spans="3:59" ht="13.5" customHeight="1" thickBot="1">
      <c r="H28" s="92"/>
      <c r="I28" s="93"/>
      <c r="J28" s="93"/>
      <c r="K28" s="93"/>
      <c r="L28" s="93"/>
      <c r="M28" s="93"/>
      <c r="N28" s="173"/>
      <c r="O28" s="93"/>
      <c r="P28" s="173"/>
      <c r="Q28" s="93"/>
      <c r="R28" s="93"/>
      <c r="S28" s="173"/>
      <c r="T28" s="93"/>
      <c r="U28" s="173"/>
      <c r="V28" s="93"/>
      <c r="W28" s="93"/>
      <c r="X28" s="93"/>
      <c r="Y28" s="93"/>
      <c r="Z28" s="93"/>
      <c r="AA28" s="93"/>
      <c r="AB28" s="174"/>
      <c r="AD28" s="77"/>
      <c r="AE28" s="106">
        <v>13</v>
      </c>
      <c r="AF28" s="134" t="s">
        <v>214</v>
      </c>
      <c r="AG28" s="135" t="s">
        <v>215</v>
      </c>
      <c r="AH28" s="136" t="s">
        <v>216</v>
      </c>
      <c r="AI28" s="99"/>
      <c r="AJ28" s="111"/>
      <c r="AK28" s="111"/>
      <c r="AL28" s="111"/>
      <c r="AM28" s="113" t="s">
        <v>217</v>
      </c>
      <c r="AN28" s="154"/>
      <c r="AO28" s="114"/>
      <c r="AP28" s="113"/>
      <c r="AQ28" s="113"/>
      <c r="AR28" s="113"/>
      <c r="AS28" s="113"/>
      <c r="AT28" s="113"/>
      <c r="AU28" s="113"/>
      <c r="AV28" s="113"/>
      <c r="AW28" s="111"/>
      <c r="AX28" s="111"/>
      <c r="AY28" s="111"/>
      <c r="AZ28" s="111"/>
      <c r="BA28" s="111"/>
      <c r="BB28" s="79"/>
      <c r="BC28" s="79"/>
      <c r="BD28" s="79"/>
      <c r="BE28" s="79"/>
      <c r="BF28" s="79"/>
      <c r="BG28" s="79"/>
    </row>
    <row r="29" spans="3:59" ht="20.25" customHeight="1">
      <c r="H29" s="160"/>
      <c r="I29" s="161"/>
      <c r="J29" s="161"/>
      <c r="K29" s="161"/>
      <c r="L29" s="161"/>
      <c r="M29" s="161"/>
      <c r="N29" s="162"/>
      <c r="O29" s="161"/>
      <c r="P29" s="162"/>
      <c r="Q29" s="161"/>
      <c r="R29" s="161"/>
      <c r="S29" s="162"/>
      <c r="T29" s="161"/>
      <c r="U29" s="162"/>
      <c r="V29" s="161"/>
      <c r="W29" s="161"/>
      <c r="X29" s="161"/>
      <c r="Y29" s="161"/>
      <c r="Z29" s="161"/>
      <c r="AA29" s="161"/>
      <c r="AB29" s="69"/>
      <c r="AD29" s="77"/>
      <c r="AE29" s="106">
        <v>14</v>
      </c>
      <c r="AF29" s="134" t="s">
        <v>218</v>
      </c>
      <c r="AG29" s="135" t="s">
        <v>219</v>
      </c>
      <c r="AH29" s="135" t="s">
        <v>220</v>
      </c>
      <c r="AI29" s="110"/>
      <c r="AJ29" s="111"/>
      <c r="AK29" s="111"/>
      <c r="AL29" s="111"/>
      <c r="AM29" s="112" t="s">
        <v>148</v>
      </c>
      <c r="AN29" s="154"/>
      <c r="AO29" s="114"/>
      <c r="AP29" s="113"/>
      <c r="AQ29" s="113"/>
      <c r="AR29" s="113"/>
      <c r="AS29" s="113"/>
      <c r="AT29" s="113"/>
      <c r="AU29" s="113"/>
      <c r="AV29" s="113"/>
      <c r="AW29" s="111"/>
      <c r="AX29" s="111"/>
      <c r="AY29" s="111"/>
      <c r="AZ29" s="111"/>
      <c r="BA29" s="111"/>
      <c r="BB29" s="79"/>
      <c r="BC29" s="79"/>
      <c r="BD29" s="79"/>
      <c r="BE29" s="79"/>
      <c r="BF29" s="79"/>
      <c r="BG29" s="79"/>
    </row>
    <row r="30" spans="3:59" ht="20.25" customHeight="1">
      <c r="H30" s="160"/>
      <c r="I30" s="161"/>
      <c r="J30" s="161"/>
      <c r="K30" s="161"/>
      <c r="L30" s="161"/>
      <c r="M30" s="161"/>
      <c r="N30" s="162"/>
      <c r="O30" s="161"/>
      <c r="P30" s="162"/>
      <c r="Q30" s="161"/>
      <c r="R30" s="161"/>
      <c r="S30" s="162"/>
      <c r="T30" s="161"/>
      <c r="U30" s="162"/>
      <c r="V30" s="161"/>
      <c r="W30" s="161"/>
      <c r="X30" s="161"/>
      <c r="Y30" s="161"/>
      <c r="Z30" s="161"/>
      <c r="AA30" s="161"/>
      <c r="AB30" s="69"/>
      <c r="AD30" s="77"/>
      <c r="AE30" s="106">
        <v>15</v>
      </c>
      <c r="AF30" s="134" t="s">
        <v>221</v>
      </c>
      <c r="AG30" s="135" t="s">
        <v>222</v>
      </c>
      <c r="AH30" s="136" t="s">
        <v>223</v>
      </c>
      <c r="AI30" s="99"/>
      <c r="AJ30" s="111"/>
      <c r="AK30" s="111"/>
      <c r="AL30" s="111"/>
      <c r="AM30" s="113" t="s">
        <v>224</v>
      </c>
      <c r="AN30" s="154"/>
      <c r="AO30" s="114"/>
      <c r="AP30" s="113"/>
      <c r="AQ30" s="113"/>
      <c r="AR30" s="113"/>
      <c r="AS30" s="113"/>
      <c r="AT30" s="113"/>
      <c r="AU30" s="113"/>
      <c r="AV30" s="113"/>
      <c r="AW30" s="111"/>
      <c r="AX30" s="111"/>
      <c r="AY30" s="111"/>
      <c r="AZ30" s="111"/>
      <c r="BA30" s="111"/>
      <c r="BB30" s="79"/>
      <c r="BC30" s="79"/>
      <c r="BD30" s="79"/>
      <c r="BE30" s="79"/>
      <c r="BF30" s="79"/>
      <c r="BG30" s="79"/>
    </row>
    <row r="31" spans="3:59" ht="20.25" customHeight="1">
      <c r="AD31" s="77"/>
      <c r="AE31" s="106">
        <v>16</v>
      </c>
      <c r="AF31" s="134" t="s">
        <v>225</v>
      </c>
      <c r="AG31" s="135" t="s">
        <v>226</v>
      </c>
      <c r="AH31" s="136" t="s">
        <v>227</v>
      </c>
      <c r="AI31" s="99"/>
      <c r="AJ31" s="111"/>
      <c r="AK31" s="111"/>
      <c r="AL31" s="111"/>
      <c r="AM31" s="113" t="s">
        <v>228</v>
      </c>
      <c r="AN31" s="154">
        <v>2</v>
      </c>
      <c r="AO31" s="114"/>
      <c r="AP31" s="113"/>
      <c r="AQ31" s="113"/>
      <c r="AR31" s="113"/>
      <c r="AS31" s="113"/>
      <c r="AT31" s="113"/>
      <c r="AU31" s="113"/>
      <c r="AV31" s="113"/>
      <c r="AW31" s="111"/>
      <c r="AX31" s="111"/>
      <c r="AY31" s="111"/>
      <c r="AZ31" s="111"/>
      <c r="BA31" s="111"/>
      <c r="BB31" s="79"/>
      <c r="BC31" s="79"/>
      <c r="BD31" s="79"/>
      <c r="BE31" s="79"/>
      <c r="BF31" s="79"/>
      <c r="BG31" s="79"/>
    </row>
    <row r="32" spans="3:59" ht="20.25" customHeight="1">
      <c r="AD32" s="77"/>
      <c r="AE32" s="106">
        <v>17</v>
      </c>
      <c r="AF32" s="134" t="s">
        <v>229</v>
      </c>
      <c r="AG32" s="135" t="s">
        <v>230</v>
      </c>
      <c r="AH32" s="136" t="s">
        <v>231</v>
      </c>
      <c r="AI32" s="113"/>
      <c r="AJ32" s="111"/>
      <c r="AK32" s="111"/>
      <c r="AL32" s="111"/>
      <c r="AM32" s="113" t="s">
        <v>203</v>
      </c>
      <c r="AN32" s="154">
        <v>-1</v>
      </c>
      <c r="AO32" s="114"/>
      <c r="AP32" s="113"/>
      <c r="AQ32" s="113"/>
      <c r="AR32" s="113"/>
      <c r="AS32" s="113"/>
      <c r="AT32" s="113"/>
      <c r="AU32" s="113"/>
      <c r="AV32" s="113"/>
      <c r="AW32" s="111"/>
      <c r="AX32" s="111"/>
      <c r="AY32" s="111"/>
      <c r="AZ32" s="111"/>
      <c r="BA32" s="111"/>
      <c r="BB32" s="79"/>
      <c r="BC32" s="79"/>
      <c r="BD32" s="79"/>
      <c r="BE32" s="79"/>
      <c r="BF32" s="79"/>
      <c r="BG32" s="79"/>
    </row>
    <row r="33" spans="3:66" ht="20.25" customHeight="1">
      <c r="AD33" s="77"/>
      <c r="AE33" s="106">
        <v>18</v>
      </c>
      <c r="AF33" s="134" t="s">
        <v>232</v>
      </c>
      <c r="AG33" s="135" t="s">
        <v>233</v>
      </c>
      <c r="AH33" s="136" t="s">
        <v>234</v>
      </c>
      <c r="AI33" s="99"/>
      <c r="AJ33" s="111"/>
      <c r="AK33" s="111"/>
      <c r="AL33" s="111"/>
      <c r="AM33" s="113" t="s">
        <v>235</v>
      </c>
      <c r="AN33" s="154"/>
      <c r="AO33" s="114"/>
      <c r="AP33" s="113"/>
      <c r="AQ33" s="113"/>
      <c r="AR33" s="113"/>
      <c r="AS33" s="113"/>
      <c r="AT33" s="113"/>
      <c r="AU33" s="113"/>
      <c r="AV33" s="113"/>
      <c r="AW33" s="111"/>
      <c r="AX33" s="111"/>
      <c r="AY33" s="111"/>
      <c r="AZ33" s="111"/>
      <c r="BA33" s="111"/>
      <c r="BB33" s="79"/>
      <c r="BC33" s="79"/>
      <c r="BD33" s="79"/>
      <c r="BE33" s="79"/>
      <c r="BF33" s="79"/>
      <c r="BG33" s="79"/>
    </row>
    <row r="34" spans="3:66" ht="20.25" customHeight="1">
      <c r="AD34" s="77"/>
      <c r="AE34" s="177">
        <v>19</v>
      </c>
      <c r="AF34" s="140" t="s">
        <v>236</v>
      </c>
      <c r="AG34" s="141" t="s">
        <v>237</v>
      </c>
      <c r="AH34" s="142" t="s">
        <v>238</v>
      </c>
      <c r="AI34" s="99"/>
      <c r="AJ34" s="111"/>
      <c r="AK34" s="111"/>
      <c r="AL34" s="111"/>
      <c r="AM34" s="113" t="s">
        <v>235</v>
      </c>
      <c r="AN34" s="154"/>
      <c r="AO34" s="114"/>
      <c r="AP34" s="113"/>
      <c r="AQ34" s="113"/>
      <c r="AR34" s="113"/>
      <c r="AS34" s="113"/>
      <c r="AT34" s="113"/>
      <c r="AU34" s="113"/>
      <c r="AV34" s="113"/>
      <c r="AW34" s="111"/>
      <c r="AX34" s="111"/>
      <c r="AY34" s="111"/>
      <c r="AZ34" s="111"/>
      <c r="BA34" s="111"/>
      <c r="BB34" s="79"/>
      <c r="BC34" s="79"/>
      <c r="BD34" s="79"/>
      <c r="BE34" s="79"/>
      <c r="BF34" s="79"/>
      <c r="BG34" s="79"/>
    </row>
    <row r="35" spans="3:66" ht="20.25" customHeight="1">
      <c r="AD35" s="77"/>
      <c r="AE35" s="178"/>
      <c r="AF35" s="145"/>
      <c r="AG35" s="144"/>
      <c r="AH35" s="146"/>
      <c r="AI35" s="179"/>
      <c r="AJ35" s="148"/>
      <c r="AK35" s="148"/>
      <c r="AL35" s="148"/>
      <c r="AM35" s="148"/>
      <c r="AN35" s="149"/>
      <c r="AO35" s="148"/>
      <c r="AP35" s="148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79"/>
      <c r="BC35" s="79"/>
      <c r="BD35" s="79"/>
      <c r="BE35" s="79"/>
      <c r="BF35" s="79"/>
      <c r="BG35" s="79"/>
    </row>
    <row r="36" spans="3:66" ht="20.25" customHeight="1">
      <c r="AD36" s="77"/>
      <c r="AE36" s="308" t="s">
        <v>239</v>
      </c>
      <c r="AF36" s="309"/>
      <c r="AG36" s="310"/>
      <c r="AH36" s="88"/>
      <c r="AI36" s="113"/>
      <c r="AJ36" s="111"/>
      <c r="AK36" s="111"/>
      <c r="AL36" s="111"/>
      <c r="AM36" s="113"/>
      <c r="AN36" s="113"/>
      <c r="AO36" s="114"/>
      <c r="AP36" s="113"/>
      <c r="AQ36" s="113"/>
      <c r="AR36" s="113"/>
      <c r="AS36" s="113"/>
      <c r="AT36" s="113"/>
      <c r="AU36" s="113"/>
      <c r="AV36" s="113"/>
      <c r="AW36" s="111"/>
      <c r="AX36" s="111"/>
      <c r="AY36" s="111"/>
      <c r="AZ36" s="111"/>
      <c r="BA36" s="111"/>
      <c r="BB36" s="79"/>
      <c r="BC36" s="79"/>
      <c r="BD36" s="79"/>
      <c r="BE36" s="79"/>
      <c r="BF36" s="79"/>
      <c r="BG36" s="79"/>
    </row>
    <row r="37" spans="3:66" ht="20.25" customHeight="1">
      <c r="AC37" s="69"/>
      <c r="AD37" s="152"/>
      <c r="AE37" s="97" t="s">
        <v>134</v>
      </c>
      <c r="AF37" s="98" t="s">
        <v>135</v>
      </c>
      <c r="AG37" s="98" t="s">
        <v>131</v>
      </c>
      <c r="AH37" s="98" t="s">
        <v>136</v>
      </c>
      <c r="AI37" s="99"/>
      <c r="AJ37" s="99"/>
      <c r="AK37" s="99"/>
      <c r="AL37" s="99"/>
      <c r="AM37" s="99"/>
      <c r="AN37" s="99"/>
      <c r="AO37" s="101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150"/>
      <c r="BC37" s="150"/>
      <c r="BD37" s="150"/>
      <c r="BE37" s="150"/>
      <c r="BF37" s="150"/>
      <c r="BG37" s="150"/>
      <c r="BH37" s="69"/>
      <c r="BI37" s="69"/>
      <c r="BJ37" s="69"/>
      <c r="BK37" s="69"/>
      <c r="BL37" s="69"/>
      <c r="BM37" s="69"/>
      <c r="BN37" s="69"/>
    </row>
    <row r="38" spans="3:66" s="69" customFormat="1" ht="20.25" customHeight="1">
      <c r="E38" s="70"/>
      <c r="F38" s="160"/>
      <c r="G38" s="160"/>
      <c r="H38" s="160"/>
      <c r="I38" s="161"/>
      <c r="J38" s="161"/>
      <c r="K38" s="161"/>
      <c r="L38" s="161"/>
      <c r="M38" s="161"/>
      <c r="N38" s="162"/>
      <c r="O38" s="161"/>
      <c r="P38" s="162"/>
      <c r="Q38" s="161"/>
      <c r="R38" s="161"/>
      <c r="S38" s="162"/>
      <c r="T38" s="161"/>
      <c r="U38" s="162"/>
      <c r="V38" s="161"/>
      <c r="W38" s="161"/>
      <c r="X38" s="161"/>
      <c r="Y38" s="161"/>
      <c r="Z38" s="161"/>
      <c r="AA38" s="161"/>
      <c r="AC38" s="76"/>
      <c r="AD38" s="77"/>
      <c r="AE38" s="106">
        <v>1</v>
      </c>
      <c r="AF38" s="107" t="s">
        <v>240</v>
      </c>
      <c r="AG38" s="180" t="s">
        <v>241</v>
      </c>
      <c r="AH38" s="181" t="s">
        <v>242</v>
      </c>
      <c r="AI38" s="110"/>
      <c r="AJ38" s="113"/>
      <c r="AK38" s="113"/>
      <c r="AL38" s="113"/>
      <c r="AM38" s="112" t="s">
        <v>148</v>
      </c>
      <c r="AN38" s="113"/>
      <c r="AO38" s="114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79"/>
      <c r="BC38" s="79"/>
      <c r="BD38" s="79"/>
      <c r="BE38" s="79"/>
      <c r="BF38" s="79"/>
      <c r="BG38" s="79"/>
      <c r="BH38" s="76"/>
      <c r="BI38" s="76"/>
      <c r="BJ38" s="76"/>
      <c r="BK38" s="76"/>
      <c r="BL38" s="76"/>
      <c r="BM38" s="76"/>
      <c r="BN38" s="76"/>
    </row>
    <row r="39" spans="3:66" ht="20.25" customHeight="1">
      <c r="AC39" s="155"/>
      <c r="AD39" s="96">
        <v>1</v>
      </c>
      <c r="AE39" s="177">
        <v>2</v>
      </c>
      <c r="AF39" s="182" t="s">
        <v>243</v>
      </c>
      <c r="AG39" s="183" t="s">
        <v>244</v>
      </c>
      <c r="AH39" s="184" t="s">
        <v>245</v>
      </c>
      <c r="AI39" s="110"/>
      <c r="AJ39" s="113"/>
      <c r="AK39" s="113"/>
      <c r="AL39" s="113"/>
      <c r="AM39" s="112" t="s">
        <v>148</v>
      </c>
      <c r="AN39" s="113"/>
      <c r="AO39" s="114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</row>
    <row r="40" spans="3:66" s="155" customFormat="1" ht="20.25" customHeight="1">
      <c r="E40" s="156"/>
      <c r="F40" s="185"/>
      <c r="G40" s="185"/>
      <c r="H40" s="185"/>
      <c r="I40" s="186"/>
      <c r="J40" s="186"/>
      <c r="K40" s="186"/>
      <c r="L40" s="186"/>
      <c r="M40" s="186"/>
      <c r="N40" s="187"/>
      <c r="O40" s="186"/>
      <c r="P40" s="187"/>
      <c r="Q40" s="186"/>
      <c r="R40" s="186"/>
      <c r="S40" s="187"/>
      <c r="T40" s="186"/>
      <c r="U40" s="187"/>
      <c r="V40" s="186"/>
      <c r="W40" s="186"/>
      <c r="X40" s="186"/>
      <c r="Y40" s="186"/>
      <c r="Z40" s="186"/>
      <c r="AA40" s="186"/>
      <c r="AC40" s="69"/>
      <c r="AD40" s="152"/>
      <c r="AE40" s="178"/>
      <c r="AF40" s="188"/>
      <c r="AG40" s="189"/>
      <c r="AH40" s="190"/>
      <c r="AI40" s="191"/>
      <c r="AJ40" s="148"/>
      <c r="AK40" s="148"/>
      <c r="AL40" s="148"/>
      <c r="AM40" s="148"/>
      <c r="AN40" s="149"/>
      <c r="AO40" s="148"/>
      <c r="AP40" s="148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69"/>
      <c r="BI40" s="69"/>
      <c r="BJ40" s="69"/>
      <c r="BK40" s="69"/>
      <c r="BL40" s="69"/>
      <c r="BM40" s="69"/>
      <c r="BN40" s="69"/>
    </row>
    <row r="41" spans="3:66" s="69" customFormat="1" ht="20.25" customHeight="1">
      <c r="E41" s="70"/>
      <c r="F41" s="160"/>
      <c r="G41" s="160"/>
      <c r="H41" s="160"/>
      <c r="I41" s="161"/>
      <c r="J41" s="161"/>
      <c r="K41" s="161"/>
      <c r="L41" s="161"/>
      <c r="M41" s="161"/>
      <c r="N41" s="162"/>
      <c r="O41" s="161"/>
      <c r="P41" s="162"/>
      <c r="Q41" s="161"/>
      <c r="R41" s="161"/>
      <c r="S41" s="162"/>
      <c r="T41" s="161"/>
      <c r="U41" s="162"/>
      <c r="V41" s="161"/>
      <c r="W41" s="161"/>
      <c r="X41" s="161"/>
      <c r="Y41" s="161"/>
      <c r="Z41" s="161"/>
      <c r="AA41" s="161"/>
      <c r="AD41" s="152"/>
      <c r="AE41" s="85" t="s">
        <v>246</v>
      </c>
      <c r="AF41" s="86"/>
      <c r="AG41" s="87"/>
      <c r="AH41" s="88"/>
      <c r="AI41" s="113"/>
      <c r="AJ41" s="111"/>
      <c r="AK41" s="111"/>
      <c r="AL41" s="111"/>
      <c r="AM41" s="113"/>
      <c r="AN41" s="113"/>
      <c r="AO41" s="114"/>
      <c r="AP41" s="113"/>
      <c r="AQ41" s="113"/>
      <c r="AR41" s="113"/>
      <c r="AS41" s="113"/>
      <c r="AT41" s="113"/>
      <c r="AU41" s="113"/>
      <c r="AV41" s="113"/>
      <c r="AW41" s="111"/>
      <c r="AX41" s="111"/>
      <c r="AY41" s="111"/>
      <c r="AZ41" s="111"/>
      <c r="BA41" s="111"/>
      <c r="BB41" s="150"/>
      <c r="BC41" s="150"/>
      <c r="BD41" s="150"/>
      <c r="BE41" s="150"/>
      <c r="BF41" s="150"/>
      <c r="BG41" s="150"/>
    </row>
    <row r="42" spans="3:66" s="69" customFormat="1" ht="20.25" customHeight="1">
      <c r="E42" s="70"/>
      <c r="F42" s="160"/>
      <c r="G42" s="160"/>
      <c r="H42" s="160"/>
      <c r="I42" s="161"/>
      <c r="J42" s="161"/>
      <c r="K42" s="161"/>
      <c r="L42" s="161"/>
      <c r="M42" s="161"/>
      <c r="N42" s="162"/>
      <c r="O42" s="161"/>
      <c r="P42" s="162"/>
      <c r="Q42" s="161"/>
      <c r="R42" s="161"/>
      <c r="S42" s="162"/>
      <c r="T42" s="161"/>
      <c r="U42" s="162"/>
      <c r="V42" s="161"/>
      <c r="W42" s="161"/>
      <c r="X42" s="161"/>
      <c r="Y42" s="161"/>
      <c r="Z42" s="161"/>
      <c r="AA42" s="161"/>
      <c r="AD42" s="152"/>
      <c r="AE42" s="97" t="s">
        <v>134</v>
      </c>
      <c r="AF42" s="98" t="s">
        <v>135</v>
      </c>
      <c r="AG42" s="98" t="s">
        <v>131</v>
      </c>
      <c r="AH42" s="98" t="s">
        <v>136</v>
      </c>
      <c r="AI42" s="99"/>
      <c r="AJ42" s="100"/>
      <c r="AK42" s="100"/>
      <c r="AL42" s="100"/>
      <c r="AM42" s="99"/>
      <c r="AN42" s="99"/>
      <c r="AO42" s="101"/>
      <c r="AP42" s="99"/>
      <c r="AQ42" s="99"/>
      <c r="AR42" s="99"/>
      <c r="AS42" s="99"/>
      <c r="AT42" s="99"/>
      <c r="AU42" s="99"/>
      <c r="AV42" s="99"/>
      <c r="AW42" s="100"/>
      <c r="AX42" s="100"/>
      <c r="AY42" s="100"/>
      <c r="AZ42" s="100"/>
      <c r="BA42" s="100"/>
      <c r="BB42" s="150"/>
      <c r="BC42" s="150"/>
      <c r="BD42" s="150"/>
      <c r="BE42" s="150"/>
      <c r="BF42" s="150"/>
      <c r="BG42" s="150"/>
    </row>
    <row r="43" spans="3:66" s="69" customFormat="1" ht="20.25" customHeight="1">
      <c r="E43" s="70"/>
      <c r="F43" s="160"/>
      <c r="G43" s="160"/>
      <c r="H43" s="160"/>
      <c r="I43" s="161"/>
      <c r="J43" s="161"/>
      <c r="K43" s="161"/>
      <c r="L43" s="161"/>
      <c r="M43" s="161"/>
      <c r="N43" s="162"/>
      <c r="O43" s="161"/>
      <c r="P43" s="162"/>
      <c r="Q43" s="161"/>
      <c r="R43" s="161"/>
      <c r="S43" s="162"/>
      <c r="T43" s="161"/>
      <c r="U43" s="162"/>
      <c r="V43" s="161"/>
      <c r="W43" s="161"/>
      <c r="X43" s="161"/>
      <c r="Y43" s="161"/>
      <c r="Z43" s="161"/>
      <c r="AA43" s="161"/>
      <c r="AC43" s="76"/>
      <c r="AD43" s="77"/>
      <c r="AE43" s="106">
        <v>1</v>
      </c>
      <c r="AF43" s="107" t="s">
        <v>145</v>
      </c>
      <c r="AG43" s="108" t="s">
        <v>247</v>
      </c>
      <c r="AH43" s="192" t="s">
        <v>248</v>
      </c>
      <c r="AI43" s="193" t="s">
        <v>249</v>
      </c>
      <c r="AJ43" s="194" t="s">
        <v>250</v>
      </c>
      <c r="AK43" s="111" t="s">
        <v>251</v>
      </c>
      <c r="AL43" s="111"/>
      <c r="AM43" s="113"/>
      <c r="AN43" s="113"/>
      <c r="AO43" s="114" t="s">
        <v>252</v>
      </c>
      <c r="AP43" s="110"/>
      <c r="AQ43" s="113" t="s">
        <v>253</v>
      </c>
      <c r="AR43" s="113" t="s">
        <v>254</v>
      </c>
      <c r="AS43" s="113"/>
      <c r="AT43" s="113"/>
      <c r="AU43" s="113"/>
      <c r="AV43" s="113" t="s">
        <v>255</v>
      </c>
      <c r="AW43" s="194" t="s">
        <v>250</v>
      </c>
      <c r="AX43" s="111" t="s">
        <v>256</v>
      </c>
      <c r="AY43" s="194" t="s">
        <v>250</v>
      </c>
      <c r="AZ43" s="111" t="s">
        <v>257</v>
      </c>
      <c r="BA43" s="111"/>
      <c r="BB43" s="79"/>
      <c r="BC43" s="79"/>
      <c r="BD43" s="79"/>
      <c r="BE43" s="79"/>
      <c r="BF43" s="79"/>
      <c r="BG43" s="79"/>
      <c r="BH43" s="76"/>
      <c r="BI43" s="76"/>
      <c r="BJ43" s="76"/>
      <c r="BK43" s="76"/>
      <c r="BL43" s="76"/>
      <c r="BM43" s="76"/>
      <c r="BN43" s="76"/>
    </row>
    <row r="44" spans="3:66" ht="20.25" customHeight="1">
      <c r="AC44" s="102"/>
      <c r="AD44" s="96">
        <v>2</v>
      </c>
      <c r="AE44" s="106">
        <v>2</v>
      </c>
      <c r="AF44" s="107" t="s">
        <v>240</v>
      </c>
      <c r="AG44" s="108" t="s">
        <v>258</v>
      </c>
      <c r="AH44" s="192" t="s">
        <v>259</v>
      </c>
      <c r="AI44" s="193" t="s">
        <v>260</v>
      </c>
      <c r="AJ44" s="194" t="s">
        <v>250</v>
      </c>
      <c r="AK44" s="111" t="s">
        <v>261</v>
      </c>
      <c r="AL44" s="111" t="s">
        <v>262</v>
      </c>
      <c r="AM44" s="113" t="s">
        <v>242</v>
      </c>
      <c r="AN44" s="113"/>
      <c r="AO44" s="195" t="s">
        <v>263</v>
      </c>
      <c r="AP44" s="110"/>
      <c r="AQ44" s="110" t="s">
        <v>264</v>
      </c>
      <c r="AR44" s="113" t="s">
        <v>265</v>
      </c>
      <c r="AS44" s="113"/>
      <c r="AT44" s="113" t="s">
        <v>242</v>
      </c>
      <c r="AU44" s="113"/>
      <c r="AV44" s="193" t="s">
        <v>266</v>
      </c>
      <c r="AW44" s="194" t="s">
        <v>250</v>
      </c>
      <c r="AX44" s="194" t="s">
        <v>267</v>
      </c>
      <c r="AY44" s="111" t="s">
        <v>261</v>
      </c>
      <c r="AZ44" s="111" t="s">
        <v>268</v>
      </c>
      <c r="BA44" s="111" t="s">
        <v>242</v>
      </c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</row>
    <row r="45" spans="3:66" s="102" customFormat="1" ht="20.25" customHeight="1">
      <c r="C45" s="196"/>
      <c r="D45" s="196"/>
      <c r="E45" s="197"/>
      <c r="F45" s="198"/>
      <c r="G45" s="198"/>
      <c r="H45" s="198"/>
      <c r="I45" s="199"/>
      <c r="J45" s="199"/>
      <c r="K45" s="199"/>
      <c r="L45" s="199"/>
      <c r="M45" s="199"/>
      <c r="N45" s="200"/>
      <c r="O45" s="199"/>
      <c r="P45" s="200"/>
      <c r="Q45" s="199"/>
      <c r="R45" s="199"/>
      <c r="S45" s="200"/>
      <c r="T45" s="199"/>
      <c r="U45" s="200"/>
      <c r="V45" s="199"/>
      <c r="W45" s="199"/>
      <c r="X45" s="199"/>
      <c r="Y45" s="199"/>
      <c r="Z45" s="199"/>
      <c r="AA45" s="199"/>
      <c r="AC45" s="76"/>
      <c r="AD45" s="77"/>
      <c r="AE45" s="106">
        <v>3</v>
      </c>
      <c r="AF45" s="107" t="s">
        <v>269</v>
      </c>
      <c r="AG45" s="108" t="s">
        <v>270</v>
      </c>
      <c r="AH45" s="192" t="s">
        <v>271</v>
      </c>
      <c r="AI45" s="113" t="s">
        <v>272</v>
      </c>
      <c r="AJ45" s="201" t="s">
        <v>273</v>
      </c>
      <c r="AK45" s="111" t="s">
        <v>274</v>
      </c>
      <c r="AL45" s="111" t="s">
        <v>275</v>
      </c>
      <c r="AM45" s="113" t="s">
        <v>276</v>
      </c>
      <c r="AN45" s="202">
        <v>-1</v>
      </c>
      <c r="AO45" s="114"/>
      <c r="AP45" s="113"/>
      <c r="AQ45" s="113"/>
      <c r="AR45" s="113"/>
      <c r="AS45" s="113"/>
      <c r="AT45" s="113"/>
      <c r="AU45" s="113"/>
      <c r="AV45" s="113"/>
      <c r="AW45" s="111"/>
      <c r="AX45" s="111"/>
      <c r="AY45" s="111"/>
      <c r="AZ45" s="111"/>
      <c r="BA45" s="111"/>
      <c r="BB45" s="79"/>
      <c r="BC45" s="79"/>
      <c r="BD45" s="79"/>
      <c r="BE45" s="79"/>
      <c r="BF45" s="79"/>
      <c r="BG45" s="79"/>
      <c r="BH45" s="76"/>
      <c r="BI45" s="76"/>
      <c r="BJ45" s="76"/>
      <c r="BK45" s="76"/>
      <c r="BL45" s="76"/>
      <c r="BM45" s="76"/>
      <c r="BN45" s="76"/>
    </row>
    <row r="46" spans="3:66" ht="20.25" customHeight="1">
      <c r="AD46" s="77"/>
      <c r="AE46" s="106">
        <v>4</v>
      </c>
      <c r="AF46" s="107" t="s">
        <v>137</v>
      </c>
      <c r="AG46" s="108" t="s">
        <v>277</v>
      </c>
      <c r="AH46" s="109" t="s">
        <v>278</v>
      </c>
      <c r="AI46" s="113">
        <v>1</v>
      </c>
      <c r="AJ46" s="111" t="s">
        <v>279</v>
      </c>
      <c r="AK46" s="111" t="s">
        <v>280</v>
      </c>
      <c r="AL46" s="194" t="s">
        <v>281</v>
      </c>
      <c r="AM46" s="113" t="s">
        <v>139</v>
      </c>
      <c r="AN46" s="113"/>
      <c r="AO46" s="114"/>
      <c r="AP46" s="113"/>
      <c r="AQ46" s="113"/>
      <c r="AR46" s="113"/>
      <c r="AS46" s="113"/>
      <c r="AT46" s="113"/>
      <c r="AU46" s="113"/>
      <c r="AV46" s="113"/>
      <c r="AW46" s="111"/>
      <c r="AX46" s="111"/>
      <c r="AY46" s="111"/>
      <c r="AZ46" s="111"/>
      <c r="BA46" s="111"/>
      <c r="BB46" s="79"/>
      <c r="BC46" s="79"/>
      <c r="BD46" s="79"/>
      <c r="BE46" s="79"/>
      <c r="BF46" s="79"/>
      <c r="BG46" s="79"/>
    </row>
    <row r="47" spans="3:66" ht="20.25" customHeight="1">
      <c r="AD47" s="77"/>
      <c r="AE47" s="106">
        <v>5</v>
      </c>
      <c r="AF47" s="107" t="s">
        <v>282</v>
      </c>
      <c r="AG47" s="108" t="s">
        <v>283</v>
      </c>
      <c r="AH47" s="109" t="s">
        <v>284</v>
      </c>
      <c r="AI47" s="193" t="s">
        <v>285</v>
      </c>
      <c r="AJ47" s="194" t="s">
        <v>250</v>
      </c>
      <c r="AK47" s="111" t="s">
        <v>286</v>
      </c>
      <c r="AL47" s="111" t="s">
        <v>287</v>
      </c>
      <c r="AM47" s="110" t="s">
        <v>250</v>
      </c>
      <c r="AN47" s="113"/>
      <c r="AO47" s="114" t="s">
        <v>288</v>
      </c>
      <c r="AP47" s="110"/>
      <c r="AQ47" s="113" t="s">
        <v>289</v>
      </c>
      <c r="AR47" s="113" t="s">
        <v>290</v>
      </c>
      <c r="AS47" s="113"/>
      <c r="AT47" s="113"/>
      <c r="AU47" s="113"/>
      <c r="AV47" s="113"/>
      <c r="AW47" s="111"/>
      <c r="AX47" s="111"/>
      <c r="AY47" s="111"/>
      <c r="AZ47" s="111"/>
      <c r="BA47" s="111"/>
      <c r="BB47" s="79"/>
      <c r="BC47" s="79"/>
      <c r="BD47" s="79"/>
      <c r="BE47" s="79"/>
      <c r="BF47" s="79"/>
      <c r="BG47" s="79"/>
    </row>
    <row r="48" spans="3:66" ht="20.25" customHeight="1">
      <c r="AD48" s="77"/>
      <c r="AE48" s="106">
        <v>6</v>
      </c>
      <c r="AF48" s="107" t="s">
        <v>142</v>
      </c>
      <c r="AG48" s="121" t="s">
        <v>291</v>
      </c>
      <c r="AH48" s="203" t="s">
        <v>292</v>
      </c>
      <c r="AI48" s="193" t="s">
        <v>293</v>
      </c>
      <c r="AJ48" s="194" t="s">
        <v>250</v>
      </c>
      <c r="AK48" s="111">
        <v>1000</v>
      </c>
      <c r="AL48" s="111" t="s">
        <v>171</v>
      </c>
      <c r="AM48" s="113"/>
      <c r="AN48" s="113"/>
      <c r="AO48" s="114" t="s">
        <v>294</v>
      </c>
      <c r="AP48" s="110"/>
      <c r="AQ48" s="113">
        <v>1.6605654999999999</v>
      </c>
      <c r="AR48" s="113" t="s">
        <v>295</v>
      </c>
      <c r="AS48" s="204">
        <v>-27</v>
      </c>
      <c r="AT48" s="113" t="s">
        <v>171</v>
      </c>
      <c r="AU48" s="113"/>
      <c r="AV48" s="113"/>
      <c r="AW48" s="111"/>
      <c r="AX48" s="111"/>
      <c r="AY48" s="111"/>
      <c r="AZ48" s="111"/>
      <c r="BA48" s="111"/>
      <c r="BB48" s="79"/>
      <c r="BC48" s="79"/>
      <c r="BD48" s="79"/>
      <c r="BE48" s="79"/>
      <c r="BF48" s="79"/>
      <c r="BG48" s="79"/>
    </row>
    <row r="49" spans="3:66" ht="20.25" customHeight="1">
      <c r="AD49" s="77"/>
      <c r="AE49" s="106">
        <v>7</v>
      </c>
      <c r="AF49" s="107" t="s">
        <v>142</v>
      </c>
      <c r="AG49" s="121" t="s">
        <v>296</v>
      </c>
      <c r="AH49" s="205" t="s">
        <v>297</v>
      </c>
      <c r="AI49" s="193" t="s">
        <v>293</v>
      </c>
      <c r="AJ49" s="194" t="s">
        <v>250</v>
      </c>
      <c r="AK49" s="111">
        <v>1000</v>
      </c>
      <c r="AL49" s="111" t="s">
        <v>171</v>
      </c>
      <c r="AM49" s="113"/>
      <c r="AN49" s="113"/>
      <c r="AO49" s="114" t="s">
        <v>294</v>
      </c>
      <c r="AP49" s="110"/>
      <c r="AQ49" s="113">
        <v>1.6605654999999999</v>
      </c>
      <c r="AR49" s="113" t="s">
        <v>295</v>
      </c>
      <c r="AS49" s="204">
        <v>-27</v>
      </c>
      <c r="AT49" s="113" t="s">
        <v>171</v>
      </c>
      <c r="AU49" s="113"/>
      <c r="AV49" s="113"/>
      <c r="AW49" s="111"/>
      <c r="AX49" s="111"/>
      <c r="AY49" s="111"/>
      <c r="AZ49" s="111"/>
      <c r="BA49" s="111"/>
      <c r="BB49" s="79"/>
      <c r="BC49" s="79"/>
      <c r="BD49" s="79"/>
      <c r="BE49" s="79"/>
      <c r="BF49" s="79"/>
      <c r="BG49" s="79"/>
    </row>
    <row r="50" spans="3:66" ht="20.25" customHeight="1">
      <c r="AD50" s="77"/>
      <c r="AE50" s="106">
        <v>8</v>
      </c>
      <c r="AF50" s="107" t="s">
        <v>298</v>
      </c>
      <c r="AG50" s="108" t="s">
        <v>299</v>
      </c>
      <c r="AH50" s="192" t="s">
        <v>300</v>
      </c>
      <c r="AI50" s="113"/>
      <c r="AJ50" s="194"/>
      <c r="AK50" s="111"/>
      <c r="AL50" s="111" t="s">
        <v>301</v>
      </c>
      <c r="AM50" s="194" t="s">
        <v>250</v>
      </c>
      <c r="AN50" s="154"/>
      <c r="AO50" s="206" t="s">
        <v>302</v>
      </c>
      <c r="AP50" s="154">
        <v>3</v>
      </c>
      <c r="AQ50" s="194" t="s">
        <v>250</v>
      </c>
      <c r="AR50" s="113">
        <v>10</v>
      </c>
      <c r="AS50" s="204">
        <v>-3</v>
      </c>
      <c r="AT50" s="113" t="s">
        <v>139</v>
      </c>
      <c r="AU50" s="204">
        <v>3</v>
      </c>
      <c r="AV50" s="113"/>
      <c r="AW50" s="111"/>
      <c r="AX50" s="111"/>
      <c r="AY50" s="111"/>
      <c r="AZ50" s="111"/>
      <c r="BA50" s="111"/>
      <c r="BB50" s="79"/>
      <c r="BC50" s="79"/>
      <c r="BD50" s="79"/>
      <c r="BE50" s="79"/>
      <c r="BF50" s="79"/>
      <c r="BG50" s="79"/>
    </row>
    <row r="51" spans="3:66" ht="20.25" customHeight="1">
      <c r="AD51" s="77"/>
      <c r="AE51" s="106">
        <v>9</v>
      </c>
      <c r="AF51" s="107" t="s">
        <v>303</v>
      </c>
      <c r="AG51" s="108" t="s">
        <v>304</v>
      </c>
      <c r="AH51" s="207" t="s">
        <v>305</v>
      </c>
      <c r="AI51" s="113" t="s">
        <v>306</v>
      </c>
      <c r="AJ51" s="208" t="s">
        <v>307</v>
      </c>
      <c r="AK51" s="194" t="s">
        <v>308</v>
      </c>
      <c r="AL51" s="111">
        <v>6021892</v>
      </c>
      <c r="AM51" s="114" t="s">
        <v>295</v>
      </c>
      <c r="AN51" s="154">
        <v>-10</v>
      </c>
      <c r="AO51" s="113" t="s">
        <v>309</v>
      </c>
      <c r="AP51" s="154"/>
      <c r="AQ51" s="154"/>
      <c r="AR51" s="113"/>
      <c r="AS51" s="209"/>
      <c r="AT51" s="113"/>
      <c r="AU51" s="113"/>
      <c r="AV51" s="113"/>
      <c r="AW51" s="111"/>
      <c r="AX51" s="111"/>
      <c r="AY51" s="111"/>
      <c r="AZ51" s="111"/>
      <c r="BA51" s="111"/>
      <c r="BB51" s="79"/>
      <c r="BC51" s="79"/>
      <c r="BD51" s="79"/>
      <c r="BE51" s="79"/>
      <c r="BF51" s="79"/>
      <c r="BG51" s="79"/>
    </row>
    <row r="52" spans="3:66" ht="20.25" customHeight="1">
      <c r="AD52" s="77"/>
      <c r="AE52" s="106">
        <v>10</v>
      </c>
      <c r="AF52" s="182" t="s">
        <v>310</v>
      </c>
      <c r="AG52" s="210" t="s">
        <v>311</v>
      </c>
      <c r="AH52" s="211" t="s">
        <v>312</v>
      </c>
      <c r="AI52" s="113"/>
      <c r="AJ52" s="111"/>
      <c r="AK52" s="111"/>
      <c r="AL52" s="111"/>
      <c r="AM52" s="113"/>
      <c r="AN52" s="113"/>
      <c r="AO52" s="114"/>
      <c r="AP52" s="113"/>
      <c r="AQ52" s="113"/>
      <c r="AR52" s="113"/>
      <c r="AS52" s="113"/>
      <c r="AT52" s="113"/>
      <c r="AU52" s="113"/>
      <c r="AV52" s="113"/>
      <c r="AW52" s="111"/>
      <c r="AX52" s="111"/>
      <c r="AY52" s="111"/>
      <c r="AZ52" s="111"/>
      <c r="BA52" s="111"/>
      <c r="BB52" s="79"/>
      <c r="BC52" s="79"/>
      <c r="BD52" s="79"/>
      <c r="BE52" s="79"/>
      <c r="BF52" s="79"/>
      <c r="BG52" s="79"/>
    </row>
    <row r="53" spans="3:66" ht="20.25" customHeight="1">
      <c r="AD53" s="77"/>
      <c r="AE53" s="178"/>
      <c r="AF53" s="188"/>
      <c r="AG53" s="178"/>
      <c r="AH53" s="212"/>
      <c r="AI53" s="188"/>
      <c r="AJ53" s="148"/>
      <c r="AK53" s="148"/>
      <c r="AL53" s="148"/>
      <c r="AM53" s="148"/>
      <c r="AN53" s="149"/>
      <c r="AO53" s="148"/>
      <c r="AP53" s="148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79"/>
      <c r="BC53" s="79"/>
      <c r="BD53" s="79"/>
      <c r="BE53" s="79"/>
      <c r="BF53" s="79"/>
      <c r="BG53" s="79"/>
    </row>
    <row r="54" spans="3:66" ht="20.25" customHeight="1">
      <c r="AD54" s="77"/>
      <c r="AE54" s="151" t="s">
        <v>313</v>
      </c>
      <c r="AF54" s="151"/>
      <c r="AG54" s="151"/>
      <c r="AH54" s="151"/>
      <c r="AI54" s="113"/>
      <c r="AJ54" s="111"/>
      <c r="AK54" s="111"/>
      <c r="AL54" s="111"/>
      <c r="AM54" s="113"/>
      <c r="AN54" s="113"/>
      <c r="AO54" s="114"/>
      <c r="AP54" s="113"/>
      <c r="AQ54" s="113"/>
      <c r="AR54" s="113"/>
      <c r="AS54" s="113"/>
      <c r="AT54" s="113"/>
      <c r="AU54" s="113"/>
      <c r="AV54" s="113"/>
      <c r="AW54" s="111"/>
      <c r="AX54" s="111"/>
      <c r="AY54" s="111"/>
      <c r="AZ54" s="111"/>
      <c r="BA54" s="111"/>
      <c r="BB54" s="79"/>
      <c r="BC54" s="79"/>
      <c r="BD54" s="79"/>
      <c r="BE54" s="79"/>
      <c r="BF54" s="79"/>
      <c r="BG54" s="79"/>
    </row>
    <row r="55" spans="3:66" ht="20.25" customHeight="1">
      <c r="AC55" s="69"/>
      <c r="AD55" s="152"/>
      <c r="AE55" s="97" t="s">
        <v>134</v>
      </c>
      <c r="AF55" s="98" t="s">
        <v>314</v>
      </c>
      <c r="AG55" s="311" t="s">
        <v>315</v>
      </c>
      <c r="AH55" s="311"/>
      <c r="AI55" s="99"/>
      <c r="AJ55" s="100"/>
      <c r="AK55" s="100"/>
      <c r="AL55" s="100"/>
      <c r="AM55" s="99"/>
      <c r="AN55" s="99"/>
      <c r="AO55" s="101"/>
      <c r="AP55" s="99"/>
      <c r="AQ55" s="99"/>
      <c r="AR55" s="99"/>
      <c r="AS55" s="99"/>
      <c r="AT55" s="99"/>
      <c r="AU55" s="99"/>
      <c r="AV55" s="99"/>
      <c r="AW55" s="100"/>
      <c r="AX55" s="100"/>
      <c r="AY55" s="100"/>
      <c r="AZ55" s="100"/>
      <c r="BA55" s="100"/>
      <c r="BB55" s="150"/>
      <c r="BC55" s="150"/>
      <c r="BD55" s="150"/>
      <c r="BE55" s="150"/>
      <c r="BF55" s="150"/>
      <c r="BG55" s="150"/>
      <c r="BH55" s="69"/>
      <c r="BI55" s="69"/>
      <c r="BJ55" s="69"/>
      <c r="BK55" s="69"/>
      <c r="BL55" s="69"/>
      <c r="BM55" s="69"/>
      <c r="BN55" s="69"/>
    </row>
    <row r="56" spans="3:66" s="69" customFormat="1" ht="20.25" customHeight="1">
      <c r="E56" s="70"/>
      <c r="F56" s="160"/>
      <c r="G56" s="160"/>
      <c r="H56" s="160"/>
      <c r="I56" s="161"/>
      <c r="J56" s="161"/>
      <c r="K56" s="161"/>
      <c r="L56" s="161"/>
      <c r="M56" s="161"/>
      <c r="N56" s="162"/>
      <c r="O56" s="161"/>
      <c r="P56" s="162"/>
      <c r="Q56" s="161"/>
      <c r="R56" s="161"/>
      <c r="S56" s="162"/>
      <c r="T56" s="161"/>
      <c r="U56" s="162"/>
      <c r="V56" s="161"/>
      <c r="W56" s="161"/>
      <c r="X56" s="161"/>
      <c r="Y56" s="161"/>
      <c r="Z56" s="161"/>
      <c r="AA56" s="161"/>
      <c r="AC56" s="76"/>
      <c r="AD56" s="77"/>
      <c r="AE56" s="106">
        <v>1</v>
      </c>
      <c r="AF56" s="213" t="s">
        <v>316</v>
      </c>
      <c r="AG56" s="214" t="s">
        <v>317</v>
      </c>
      <c r="AH56" s="107" t="s">
        <v>318</v>
      </c>
      <c r="AI56" s="113" t="s">
        <v>319</v>
      </c>
      <c r="AJ56" s="100"/>
      <c r="AK56" s="100"/>
      <c r="AL56" s="99" t="s">
        <v>320</v>
      </c>
      <c r="AM56" s="99">
        <v>10</v>
      </c>
      <c r="AN56" s="99">
        <v>24</v>
      </c>
      <c r="AO56" s="101"/>
      <c r="AP56" s="99"/>
      <c r="AQ56" s="99"/>
      <c r="AR56" s="99"/>
      <c r="AS56" s="99"/>
      <c r="AT56" s="99"/>
      <c r="AU56" s="99"/>
      <c r="AV56" s="99"/>
      <c r="AW56" s="100"/>
      <c r="AX56" s="100"/>
      <c r="AY56" s="100"/>
      <c r="AZ56" s="100"/>
      <c r="BA56" s="100"/>
      <c r="BB56" s="79"/>
      <c r="BC56" s="79"/>
      <c r="BD56" s="79"/>
      <c r="BE56" s="79"/>
      <c r="BF56" s="79"/>
      <c r="BG56" s="79"/>
      <c r="BH56" s="76"/>
      <c r="BI56" s="76"/>
      <c r="BJ56" s="76"/>
      <c r="BK56" s="76"/>
      <c r="BL56" s="76"/>
      <c r="BM56" s="76"/>
      <c r="BN56" s="76"/>
    </row>
    <row r="57" spans="3:66" ht="20.25" customHeight="1">
      <c r="AC57" s="215"/>
      <c r="AD57" s="96">
        <v>15</v>
      </c>
      <c r="AE57" s="106">
        <v>2</v>
      </c>
      <c r="AF57" s="213" t="s">
        <v>321</v>
      </c>
      <c r="AG57" s="214" t="s">
        <v>322</v>
      </c>
      <c r="AH57" s="107" t="s">
        <v>323</v>
      </c>
      <c r="AI57" s="113" t="s">
        <v>324</v>
      </c>
      <c r="AJ57" s="100"/>
      <c r="AK57" s="100"/>
      <c r="AL57" s="99" t="s">
        <v>325</v>
      </c>
      <c r="AM57" s="99">
        <v>10</v>
      </c>
      <c r="AN57" s="99">
        <v>21</v>
      </c>
      <c r="AO57" s="101"/>
      <c r="AP57" s="99"/>
      <c r="AQ57" s="99"/>
      <c r="AR57" s="99"/>
      <c r="AS57" s="99"/>
      <c r="AT57" s="99"/>
      <c r="AU57" s="99"/>
      <c r="AV57" s="99"/>
      <c r="AW57" s="100"/>
      <c r="AX57" s="100"/>
      <c r="AY57" s="100"/>
      <c r="AZ57" s="100"/>
      <c r="BA57" s="100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</row>
    <row r="58" spans="3:66" s="215" customFormat="1" ht="20.25" customHeight="1">
      <c r="C58" s="216"/>
      <c r="D58" s="216"/>
      <c r="E58" s="217"/>
      <c r="F58" s="198"/>
      <c r="G58" s="198"/>
      <c r="H58" s="198"/>
      <c r="I58" s="199"/>
      <c r="J58" s="199"/>
      <c r="K58" s="199"/>
      <c r="L58" s="199"/>
      <c r="M58" s="199"/>
      <c r="N58" s="200"/>
      <c r="O58" s="199"/>
      <c r="P58" s="200"/>
      <c r="Q58" s="199"/>
      <c r="R58" s="199"/>
      <c r="S58" s="200"/>
      <c r="T58" s="199"/>
      <c r="U58" s="200"/>
      <c r="V58" s="199"/>
      <c r="W58" s="199"/>
      <c r="X58" s="199"/>
      <c r="Y58" s="199"/>
      <c r="Z58" s="199"/>
      <c r="AA58" s="199"/>
      <c r="AD58" s="77"/>
      <c r="AE58" s="106">
        <v>3</v>
      </c>
      <c r="AF58" s="213" t="s">
        <v>326</v>
      </c>
      <c r="AG58" s="214" t="s">
        <v>327</v>
      </c>
      <c r="AH58" s="107" t="s">
        <v>328</v>
      </c>
      <c r="AI58" s="113" t="s">
        <v>329</v>
      </c>
      <c r="AJ58" s="111"/>
      <c r="AK58" s="111"/>
      <c r="AL58" s="113" t="s">
        <v>330</v>
      </c>
      <c r="AM58" s="99">
        <v>10</v>
      </c>
      <c r="AN58" s="113">
        <v>18</v>
      </c>
      <c r="AO58" s="114"/>
      <c r="AP58" s="113"/>
      <c r="AQ58" s="113"/>
      <c r="AR58" s="113"/>
      <c r="AS58" s="113"/>
      <c r="AT58" s="113"/>
      <c r="AU58" s="113"/>
      <c r="AV58" s="113"/>
      <c r="AW58" s="111"/>
      <c r="AX58" s="111"/>
      <c r="AY58" s="111"/>
      <c r="AZ58" s="111"/>
      <c r="BA58" s="111"/>
    </row>
    <row r="59" spans="3:66" s="215" customFormat="1" ht="20.25" customHeight="1">
      <c r="C59" s="216"/>
      <c r="D59" s="216"/>
      <c r="E59" s="217"/>
      <c r="F59" s="198"/>
      <c r="G59" s="198"/>
      <c r="H59" s="198"/>
      <c r="I59" s="199"/>
      <c r="J59" s="199"/>
      <c r="K59" s="199"/>
      <c r="L59" s="199"/>
      <c r="M59" s="199"/>
      <c r="N59" s="200"/>
      <c r="O59" s="199"/>
      <c r="P59" s="200"/>
      <c r="Q59" s="199"/>
      <c r="R59" s="199"/>
      <c r="S59" s="200"/>
      <c r="T59" s="199"/>
      <c r="U59" s="200"/>
      <c r="V59" s="199"/>
      <c r="W59" s="199"/>
      <c r="X59" s="199"/>
      <c r="Y59" s="199"/>
      <c r="Z59" s="199"/>
      <c r="AA59" s="199"/>
      <c r="AD59" s="77"/>
      <c r="AE59" s="106">
        <v>4</v>
      </c>
      <c r="AF59" s="213" t="s">
        <v>331</v>
      </c>
      <c r="AG59" s="214" t="s">
        <v>332</v>
      </c>
      <c r="AH59" s="107" t="s">
        <v>333</v>
      </c>
      <c r="AI59" s="113" t="s">
        <v>334</v>
      </c>
      <c r="AJ59" s="111"/>
      <c r="AK59" s="111"/>
      <c r="AL59" s="113" t="s">
        <v>335</v>
      </c>
      <c r="AM59" s="99">
        <v>10</v>
      </c>
      <c r="AN59" s="113">
        <v>15</v>
      </c>
      <c r="AO59" s="114"/>
      <c r="AP59" s="113"/>
      <c r="AQ59" s="113"/>
      <c r="AR59" s="113"/>
      <c r="AS59" s="113"/>
      <c r="AT59" s="113"/>
      <c r="AU59" s="113"/>
      <c r="AV59" s="113"/>
      <c r="AW59" s="111"/>
      <c r="AX59" s="111"/>
      <c r="AY59" s="111"/>
      <c r="AZ59" s="111"/>
      <c r="BA59" s="111"/>
    </row>
    <row r="60" spans="3:66" s="215" customFormat="1" ht="20.25" customHeight="1">
      <c r="C60" s="216"/>
      <c r="D60" s="216"/>
      <c r="E60" s="217"/>
      <c r="F60" s="198"/>
      <c r="G60" s="198"/>
      <c r="H60" s="198"/>
      <c r="I60" s="199"/>
      <c r="J60" s="199"/>
      <c r="K60" s="199"/>
      <c r="L60" s="199"/>
      <c r="M60" s="199"/>
      <c r="N60" s="200"/>
      <c r="O60" s="199"/>
      <c r="P60" s="200"/>
      <c r="Q60" s="199"/>
      <c r="R60" s="199"/>
      <c r="S60" s="200"/>
      <c r="T60" s="199"/>
      <c r="U60" s="200"/>
      <c r="V60" s="199"/>
      <c r="W60" s="199"/>
      <c r="X60" s="199"/>
      <c r="Y60" s="199"/>
      <c r="Z60" s="199"/>
      <c r="AA60" s="199"/>
      <c r="AC60" s="218"/>
      <c r="AD60" s="77"/>
      <c r="AE60" s="106">
        <v>5</v>
      </c>
      <c r="AF60" s="213" t="s">
        <v>336</v>
      </c>
      <c r="AG60" s="214" t="s">
        <v>337</v>
      </c>
      <c r="AH60" s="107" t="s">
        <v>338</v>
      </c>
      <c r="AI60" s="113" t="s">
        <v>339</v>
      </c>
      <c r="AJ60" s="111"/>
      <c r="AK60" s="111"/>
      <c r="AL60" s="113" t="s">
        <v>212</v>
      </c>
      <c r="AM60" s="99">
        <v>10</v>
      </c>
      <c r="AN60" s="113">
        <v>12</v>
      </c>
      <c r="AO60" s="114"/>
      <c r="AP60" s="113"/>
      <c r="AQ60" s="113"/>
      <c r="AR60" s="113"/>
      <c r="AS60" s="113"/>
      <c r="AT60" s="113"/>
      <c r="AU60" s="113"/>
      <c r="AV60" s="113"/>
      <c r="AW60" s="111"/>
      <c r="AX60" s="111"/>
      <c r="AY60" s="111"/>
      <c r="AZ60" s="111"/>
      <c r="BA60" s="111"/>
      <c r="BB60" s="218"/>
      <c r="BC60" s="218"/>
      <c r="BD60" s="218"/>
      <c r="BE60" s="218"/>
      <c r="BF60" s="218"/>
      <c r="BG60" s="218"/>
      <c r="BH60" s="218"/>
      <c r="BI60" s="218"/>
      <c r="BJ60" s="218"/>
      <c r="BK60" s="218"/>
      <c r="BL60" s="218"/>
      <c r="BM60" s="218"/>
      <c r="BN60" s="218"/>
    </row>
    <row r="61" spans="3:66" s="218" customFormat="1" ht="20.25" customHeight="1">
      <c r="C61" s="219"/>
      <c r="D61" s="219"/>
      <c r="E61" s="90"/>
      <c r="F61" s="164"/>
      <c r="G61" s="164"/>
      <c r="H61" s="164"/>
      <c r="I61" s="175"/>
      <c r="J61" s="175"/>
      <c r="K61" s="175"/>
      <c r="L61" s="175"/>
      <c r="M61" s="175"/>
      <c r="N61" s="176"/>
      <c r="O61" s="175"/>
      <c r="P61" s="176"/>
      <c r="Q61" s="175"/>
      <c r="R61" s="175"/>
      <c r="S61" s="176"/>
      <c r="T61" s="175"/>
      <c r="U61" s="176"/>
      <c r="V61" s="175"/>
      <c r="W61" s="175"/>
      <c r="X61" s="175"/>
      <c r="Y61" s="175"/>
      <c r="Z61" s="175"/>
      <c r="AA61" s="175"/>
      <c r="AD61" s="77"/>
      <c r="AE61" s="106">
        <v>6</v>
      </c>
      <c r="AF61" s="213" t="s">
        <v>340</v>
      </c>
      <c r="AG61" s="214" t="s">
        <v>341</v>
      </c>
      <c r="AH61" s="107" t="s">
        <v>342</v>
      </c>
      <c r="AI61" s="113" t="s">
        <v>343</v>
      </c>
      <c r="AJ61" s="111"/>
      <c r="AK61" s="111"/>
      <c r="AL61" s="113" t="s">
        <v>344</v>
      </c>
      <c r="AM61" s="99">
        <v>10</v>
      </c>
      <c r="AN61" s="113">
        <v>9</v>
      </c>
      <c r="AO61" s="114"/>
      <c r="AP61" s="113"/>
      <c r="AQ61" s="113"/>
      <c r="AR61" s="113"/>
      <c r="AS61" s="113"/>
      <c r="AT61" s="113"/>
      <c r="AU61" s="113"/>
      <c r="AV61" s="113"/>
      <c r="AW61" s="111"/>
      <c r="AX61" s="111"/>
      <c r="AY61" s="111"/>
      <c r="AZ61" s="111"/>
      <c r="BA61" s="111"/>
    </row>
    <row r="62" spans="3:66" s="218" customFormat="1" ht="20.25" customHeight="1">
      <c r="C62" s="219"/>
      <c r="D62" s="219"/>
      <c r="E62" s="90"/>
      <c r="F62" s="164"/>
      <c r="G62" s="164"/>
      <c r="H62" s="164"/>
      <c r="I62" s="175"/>
      <c r="J62" s="175"/>
      <c r="K62" s="175"/>
      <c r="L62" s="175"/>
      <c r="M62" s="175"/>
      <c r="N62" s="176"/>
      <c r="O62" s="175"/>
      <c r="P62" s="176"/>
      <c r="Q62" s="175"/>
      <c r="R62" s="175"/>
      <c r="S62" s="176"/>
      <c r="T62" s="175"/>
      <c r="U62" s="176"/>
      <c r="V62" s="175"/>
      <c r="W62" s="175"/>
      <c r="X62" s="175"/>
      <c r="Y62" s="175"/>
      <c r="Z62" s="175"/>
      <c r="AA62" s="175"/>
      <c r="AD62" s="77"/>
      <c r="AE62" s="106">
        <v>7</v>
      </c>
      <c r="AF62" s="213" t="s">
        <v>345</v>
      </c>
      <c r="AG62" s="214" t="s">
        <v>346</v>
      </c>
      <c r="AH62" s="107" t="s">
        <v>347</v>
      </c>
      <c r="AI62" s="113" t="s">
        <v>348</v>
      </c>
      <c r="AJ62" s="111"/>
      <c r="AK62" s="111"/>
      <c r="AL62" s="113" t="s">
        <v>349</v>
      </c>
      <c r="AM62" s="99">
        <v>10</v>
      </c>
      <c r="AN62" s="113">
        <v>6</v>
      </c>
      <c r="AO62" s="114"/>
      <c r="AP62" s="113"/>
      <c r="AQ62" s="113"/>
      <c r="AR62" s="113"/>
      <c r="AS62" s="113"/>
      <c r="AT62" s="113"/>
      <c r="AU62" s="113"/>
      <c r="AV62" s="113"/>
      <c r="AW62" s="111"/>
      <c r="AX62" s="111"/>
      <c r="AY62" s="111"/>
      <c r="AZ62" s="111"/>
      <c r="BA62" s="111"/>
    </row>
    <row r="63" spans="3:66" s="218" customFormat="1" ht="20.25" customHeight="1">
      <c r="C63" s="219"/>
      <c r="D63" s="219"/>
      <c r="E63" s="90"/>
      <c r="F63" s="164"/>
      <c r="G63" s="164"/>
      <c r="H63" s="164"/>
      <c r="I63" s="175"/>
      <c r="J63" s="175"/>
      <c r="K63" s="175"/>
      <c r="L63" s="175"/>
      <c r="M63" s="175"/>
      <c r="N63" s="176"/>
      <c r="O63" s="175"/>
      <c r="P63" s="176"/>
      <c r="Q63" s="175"/>
      <c r="R63" s="175"/>
      <c r="S63" s="176"/>
      <c r="T63" s="175"/>
      <c r="U63" s="176"/>
      <c r="V63" s="175"/>
      <c r="W63" s="175"/>
      <c r="X63" s="175"/>
      <c r="Y63" s="175"/>
      <c r="Z63" s="175"/>
      <c r="AA63" s="175"/>
      <c r="AD63" s="77"/>
      <c r="AE63" s="106">
        <v>8</v>
      </c>
      <c r="AF63" s="213" t="s">
        <v>350</v>
      </c>
      <c r="AG63" s="214" t="s">
        <v>351</v>
      </c>
      <c r="AH63" s="107" t="s">
        <v>352</v>
      </c>
      <c r="AI63" s="113" t="s">
        <v>353</v>
      </c>
      <c r="AJ63" s="111"/>
      <c r="AK63" s="111"/>
      <c r="AL63" s="113" t="s">
        <v>154</v>
      </c>
      <c r="AM63" s="99">
        <v>10</v>
      </c>
      <c r="AN63" s="113">
        <v>3</v>
      </c>
      <c r="AO63" s="114"/>
      <c r="AP63" s="113"/>
      <c r="AQ63" s="113"/>
      <c r="AR63" s="113"/>
      <c r="AS63" s="113"/>
      <c r="AT63" s="113"/>
      <c r="AU63" s="113"/>
      <c r="AV63" s="113"/>
      <c r="AW63" s="111"/>
      <c r="AX63" s="111"/>
      <c r="AY63" s="111"/>
      <c r="AZ63" s="111"/>
      <c r="BA63" s="111"/>
    </row>
    <row r="64" spans="3:66" s="218" customFormat="1" ht="20.25" customHeight="1">
      <c r="C64" s="219"/>
      <c r="D64" s="219"/>
      <c r="E64" s="90"/>
      <c r="F64" s="164"/>
      <c r="G64" s="164"/>
      <c r="H64" s="164"/>
      <c r="I64" s="175"/>
      <c r="J64" s="175"/>
      <c r="K64" s="175"/>
      <c r="L64" s="175"/>
      <c r="M64" s="175"/>
      <c r="N64" s="176"/>
      <c r="O64" s="175"/>
      <c r="P64" s="176"/>
      <c r="Q64" s="175"/>
      <c r="R64" s="175"/>
      <c r="S64" s="176"/>
      <c r="T64" s="175"/>
      <c r="U64" s="176"/>
      <c r="V64" s="175"/>
      <c r="W64" s="175"/>
      <c r="X64" s="175"/>
      <c r="Y64" s="175"/>
      <c r="Z64" s="175"/>
      <c r="AA64" s="175"/>
      <c r="AD64" s="77"/>
      <c r="AE64" s="106">
        <v>9</v>
      </c>
      <c r="AF64" s="213" t="s">
        <v>354</v>
      </c>
      <c r="AG64" s="214" t="s">
        <v>355</v>
      </c>
      <c r="AH64" s="107" t="s">
        <v>356</v>
      </c>
      <c r="AI64" s="113" t="s">
        <v>357</v>
      </c>
      <c r="AJ64" s="111"/>
      <c r="AK64" s="111"/>
      <c r="AL64" s="113" t="s">
        <v>358</v>
      </c>
      <c r="AM64" s="99">
        <v>10</v>
      </c>
      <c r="AN64" s="113">
        <v>2</v>
      </c>
      <c r="AO64" s="114"/>
      <c r="AP64" s="113"/>
      <c r="AQ64" s="113"/>
      <c r="AR64" s="113"/>
      <c r="AS64" s="113"/>
      <c r="AT64" s="113"/>
      <c r="AU64" s="113"/>
      <c r="AV64" s="113"/>
      <c r="AW64" s="111"/>
      <c r="AX64" s="111"/>
      <c r="AY64" s="111"/>
      <c r="AZ64" s="111"/>
      <c r="BA64" s="111"/>
    </row>
    <row r="65" spans="3:53" s="218" customFormat="1" ht="20.25" customHeight="1">
      <c r="C65" s="219"/>
      <c r="D65" s="219"/>
      <c r="E65" s="90"/>
      <c r="F65" s="164"/>
      <c r="G65" s="164"/>
      <c r="H65" s="164"/>
      <c r="I65" s="175"/>
      <c r="J65" s="175"/>
      <c r="K65" s="175"/>
      <c r="L65" s="175"/>
      <c r="M65" s="175"/>
      <c r="N65" s="176"/>
      <c r="O65" s="175"/>
      <c r="P65" s="176"/>
      <c r="Q65" s="175"/>
      <c r="R65" s="175"/>
      <c r="S65" s="176"/>
      <c r="T65" s="175"/>
      <c r="U65" s="176"/>
      <c r="V65" s="175"/>
      <c r="W65" s="175"/>
      <c r="X65" s="175"/>
      <c r="Y65" s="175"/>
      <c r="Z65" s="175"/>
      <c r="AA65" s="175"/>
      <c r="AD65" s="77"/>
      <c r="AE65" s="106">
        <v>10</v>
      </c>
      <c r="AF65" s="213" t="s">
        <v>359</v>
      </c>
      <c r="AG65" s="214" t="s">
        <v>360</v>
      </c>
      <c r="AH65" s="107" t="s">
        <v>361</v>
      </c>
      <c r="AI65" s="113" t="s">
        <v>362</v>
      </c>
      <c r="AJ65" s="111"/>
      <c r="AK65" s="111"/>
      <c r="AL65" s="113" t="s">
        <v>363</v>
      </c>
      <c r="AM65" s="99">
        <v>10</v>
      </c>
      <c r="AN65" s="113">
        <v>1</v>
      </c>
      <c r="AO65" s="114"/>
      <c r="AP65" s="113"/>
      <c r="AQ65" s="113"/>
      <c r="AR65" s="113"/>
      <c r="AS65" s="113"/>
      <c r="AT65" s="113"/>
      <c r="AU65" s="113"/>
      <c r="AV65" s="113"/>
      <c r="AW65" s="111"/>
      <c r="AX65" s="111"/>
      <c r="AY65" s="111"/>
      <c r="AZ65" s="111"/>
      <c r="BA65" s="111"/>
    </row>
    <row r="66" spans="3:53" s="218" customFormat="1" ht="20.25" customHeight="1">
      <c r="C66" s="219"/>
      <c r="D66" s="219"/>
      <c r="E66" s="90"/>
      <c r="F66" s="164"/>
      <c r="G66" s="164"/>
      <c r="H66" s="164"/>
      <c r="I66" s="175"/>
      <c r="J66" s="175"/>
      <c r="K66" s="175"/>
      <c r="L66" s="175"/>
      <c r="M66" s="175"/>
      <c r="N66" s="176"/>
      <c r="O66" s="175"/>
      <c r="P66" s="176"/>
      <c r="Q66" s="175"/>
      <c r="R66" s="175"/>
      <c r="S66" s="176"/>
      <c r="T66" s="175"/>
      <c r="U66" s="176"/>
      <c r="V66" s="175"/>
      <c r="W66" s="175"/>
      <c r="X66" s="175"/>
      <c r="Y66" s="175"/>
      <c r="Z66" s="175"/>
      <c r="AA66" s="175"/>
      <c r="AD66" s="77"/>
      <c r="AE66" s="106">
        <v>11</v>
      </c>
      <c r="AF66" s="213" t="s">
        <v>364</v>
      </c>
      <c r="AG66" s="214" t="s">
        <v>365</v>
      </c>
      <c r="AH66" s="107" t="s">
        <v>366</v>
      </c>
      <c r="AI66" s="113" t="s">
        <v>367</v>
      </c>
      <c r="AJ66" s="111"/>
      <c r="AK66" s="111"/>
      <c r="AL66" s="113" t="s">
        <v>368</v>
      </c>
      <c r="AM66" s="99">
        <v>10</v>
      </c>
      <c r="AN66" s="113">
        <v>-1</v>
      </c>
      <c r="AO66" s="114"/>
      <c r="AP66" s="113"/>
      <c r="AQ66" s="113"/>
      <c r="AR66" s="113"/>
      <c r="AS66" s="113"/>
      <c r="AT66" s="113"/>
      <c r="AU66" s="113"/>
      <c r="AV66" s="113"/>
      <c r="AW66" s="111"/>
      <c r="AX66" s="111"/>
      <c r="AY66" s="111"/>
      <c r="AZ66" s="111"/>
      <c r="BA66" s="111"/>
    </row>
    <row r="67" spans="3:53" s="218" customFormat="1" ht="20.25" customHeight="1">
      <c r="C67" s="219"/>
      <c r="D67" s="219"/>
      <c r="E67" s="90"/>
      <c r="F67" s="164"/>
      <c r="G67" s="164"/>
      <c r="H67" s="164"/>
      <c r="I67" s="175"/>
      <c r="J67" s="175"/>
      <c r="K67" s="175"/>
      <c r="L67" s="175"/>
      <c r="M67" s="175"/>
      <c r="N67" s="176"/>
      <c r="O67" s="175"/>
      <c r="P67" s="176"/>
      <c r="Q67" s="175"/>
      <c r="R67" s="175"/>
      <c r="S67" s="176"/>
      <c r="T67" s="175"/>
      <c r="U67" s="176"/>
      <c r="V67" s="175"/>
      <c r="W67" s="175"/>
      <c r="X67" s="175"/>
      <c r="Y67" s="175"/>
      <c r="Z67" s="175"/>
      <c r="AA67" s="175"/>
      <c r="AD67" s="77"/>
      <c r="AE67" s="106">
        <v>12</v>
      </c>
      <c r="AF67" s="213" t="s">
        <v>369</v>
      </c>
      <c r="AG67" s="214" t="s">
        <v>370</v>
      </c>
      <c r="AH67" s="107" t="s">
        <v>371</v>
      </c>
      <c r="AI67" s="113" t="s">
        <v>372</v>
      </c>
      <c r="AJ67" s="111"/>
      <c r="AK67" s="111"/>
      <c r="AL67" s="113" t="s">
        <v>373</v>
      </c>
      <c r="AM67" s="99">
        <v>10</v>
      </c>
      <c r="AN67" s="113">
        <v>-2</v>
      </c>
      <c r="AO67" s="114"/>
      <c r="AP67" s="113"/>
      <c r="AQ67" s="113"/>
      <c r="AR67" s="113"/>
      <c r="AS67" s="113"/>
      <c r="AT67" s="113"/>
      <c r="AU67" s="113"/>
      <c r="AV67" s="113"/>
      <c r="AW67" s="111"/>
      <c r="AX67" s="111"/>
      <c r="AY67" s="111"/>
      <c r="AZ67" s="111"/>
      <c r="BA67" s="111"/>
    </row>
    <row r="68" spans="3:53" s="218" customFormat="1" ht="20.25" customHeight="1">
      <c r="C68" s="219"/>
      <c r="D68" s="219"/>
      <c r="E68" s="90"/>
      <c r="F68" s="164"/>
      <c r="G68" s="164"/>
      <c r="H68" s="164"/>
      <c r="I68" s="175"/>
      <c r="J68" s="175"/>
      <c r="K68" s="175"/>
      <c r="L68" s="175"/>
      <c r="M68" s="175"/>
      <c r="N68" s="176"/>
      <c r="O68" s="175"/>
      <c r="P68" s="176"/>
      <c r="Q68" s="175"/>
      <c r="R68" s="175"/>
      <c r="S68" s="176"/>
      <c r="T68" s="175"/>
      <c r="U68" s="176"/>
      <c r="V68" s="175"/>
      <c r="W68" s="175"/>
      <c r="X68" s="175"/>
      <c r="Y68" s="175"/>
      <c r="Z68" s="175"/>
      <c r="AA68" s="175"/>
      <c r="AD68" s="77"/>
      <c r="AE68" s="106">
        <v>13</v>
      </c>
      <c r="AF68" s="213" t="s">
        <v>374</v>
      </c>
      <c r="AG68" s="214" t="s">
        <v>375</v>
      </c>
      <c r="AH68" s="107" t="s">
        <v>376</v>
      </c>
      <c r="AI68" s="113" t="s">
        <v>377</v>
      </c>
      <c r="AJ68" s="111"/>
      <c r="AK68" s="111"/>
      <c r="AL68" s="113" t="s">
        <v>139</v>
      </c>
      <c r="AM68" s="99">
        <v>10</v>
      </c>
      <c r="AN68" s="113">
        <v>-3</v>
      </c>
      <c r="AO68" s="114"/>
      <c r="AP68" s="113"/>
      <c r="AQ68" s="113"/>
      <c r="AR68" s="113"/>
      <c r="AS68" s="113"/>
      <c r="AT68" s="113"/>
      <c r="AU68" s="113"/>
      <c r="AV68" s="113"/>
      <c r="AW68" s="111"/>
      <c r="AX68" s="111"/>
      <c r="AY68" s="111"/>
      <c r="AZ68" s="111"/>
      <c r="BA68" s="111"/>
    </row>
    <row r="69" spans="3:53" s="218" customFormat="1" ht="20.25" customHeight="1">
      <c r="C69" s="219"/>
      <c r="D69" s="219"/>
      <c r="E69" s="90"/>
      <c r="F69" s="164"/>
      <c r="G69" s="164"/>
      <c r="H69" s="164"/>
      <c r="I69" s="175"/>
      <c r="J69" s="175"/>
      <c r="K69" s="175"/>
      <c r="L69" s="175"/>
      <c r="M69" s="175"/>
      <c r="N69" s="176"/>
      <c r="O69" s="175"/>
      <c r="P69" s="176"/>
      <c r="Q69" s="175"/>
      <c r="R69" s="175"/>
      <c r="S69" s="176"/>
      <c r="T69" s="175"/>
      <c r="U69" s="176"/>
      <c r="V69" s="175"/>
      <c r="W69" s="175"/>
      <c r="X69" s="175"/>
      <c r="Y69" s="175"/>
      <c r="Z69" s="175"/>
      <c r="AA69" s="175"/>
      <c r="AD69" s="77"/>
      <c r="AE69" s="106">
        <v>14</v>
      </c>
      <c r="AF69" s="213" t="s">
        <v>378</v>
      </c>
      <c r="AG69" s="214" t="s">
        <v>379</v>
      </c>
      <c r="AH69" s="107" t="s">
        <v>380</v>
      </c>
      <c r="AI69" s="113" t="s">
        <v>381</v>
      </c>
      <c r="AJ69" s="111"/>
      <c r="AK69" s="111"/>
      <c r="AL69" s="113" t="s">
        <v>297</v>
      </c>
      <c r="AM69" s="99">
        <v>10</v>
      </c>
      <c r="AN69" s="113">
        <v>-6</v>
      </c>
      <c r="AO69" s="114"/>
      <c r="AP69" s="113"/>
      <c r="AQ69" s="113"/>
      <c r="AR69" s="113"/>
      <c r="AS69" s="113"/>
      <c r="AT69" s="113"/>
      <c r="AU69" s="113"/>
      <c r="AV69" s="113"/>
      <c r="AW69" s="111"/>
      <c r="AX69" s="111"/>
      <c r="AY69" s="111"/>
      <c r="AZ69" s="111"/>
      <c r="BA69" s="111"/>
    </row>
    <row r="70" spans="3:53" s="218" customFormat="1" ht="20.25" customHeight="1">
      <c r="C70" s="219"/>
      <c r="D70" s="219"/>
      <c r="E70" s="90"/>
      <c r="F70" s="164"/>
      <c r="G70" s="164"/>
      <c r="H70" s="164"/>
      <c r="I70" s="175"/>
      <c r="J70" s="175"/>
      <c r="K70" s="175"/>
      <c r="L70" s="175"/>
      <c r="M70" s="175"/>
      <c r="N70" s="176"/>
      <c r="O70" s="175"/>
      <c r="P70" s="176"/>
      <c r="Q70" s="175"/>
      <c r="R70" s="175"/>
      <c r="S70" s="176"/>
      <c r="T70" s="175"/>
      <c r="U70" s="176"/>
      <c r="V70" s="175"/>
      <c r="W70" s="175"/>
      <c r="X70" s="175"/>
      <c r="Y70" s="175"/>
      <c r="Z70" s="175"/>
      <c r="AA70" s="175"/>
      <c r="AD70" s="77"/>
      <c r="AE70" s="106">
        <v>15</v>
      </c>
      <c r="AF70" s="213" t="s">
        <v>382</v>
      </c>
      <c r="AG70" s="214" t="s">
        <v>383</v>
      </c>
      <c r="AH70" s="107" t="s">
        <v>384</v>
      </c>
      <c r="AI70" s="113" t="s">
        <v>385</v>
      </c>
      <c r="AJ70" s="111"/>
      <c r="AK70" s="111"/>
      <c r="AL70" s="113" t="s">
        <v>279</v>
      </c>
      <c r="AM70" s="99">
        <v>10</v>
      </c>
      <c r="AN70" s="113">
        <v>-9</v>
      </c>
      <c r="AO70" s="114"/>
      <c r="AP70" s="113"/>
      <c r="AQ70" s="113"/>
      <c r="AR70" s="113"/>
      <c r="AS70" s="113"/>
      <c r="AT70" s="113"/>
      <c r="AU70" s="113"/>
      <c r="AV70" s="113"/>
      <c r="AW70" s="111"/>
      <c r="AX70" s="111"/>
      <c r="AY70" s="111"/>
      <c r="AZ70" s="111"/>
      <c r="BA70" s="111"/>
    </row>
    <row r="71" spans="3:53" s="218" customFormat="1" ht="20.25" customHeight="1">
      <c r="C71" s="219"/>
      <c r="D71" s="219"/>
      <c r="E71" s="90"/>
      <c r="F71" s="164"/>
      <c r="G71" s="164"/>
      <c r="H71" s="164"/>
      <c r="I71" s="175"/>
      <c r="J71" s="175"/>
      <c r="K71" s="175"/>
      <c r="L71" s="175"/>
      <c r="M71" s="175"/>
      <c r="N71" s="176"/>
      <c r="O71" s="175"/>
      <c r="P71" s="176"/>
      <c r="Q71" s="175"/>
      <c r="R71" s="175"/>
      <c r="S71" s="176"/>
      <c r="T71" s="175"/>
      <c r="U71" s="176"/>
      <c r="V71" s="175"/>
      <c r="W71" s="175"/>
      <c r="X71" s="175"/>
      <c r="Y71" s="175"/>
      <c r="Z71" s="175"/>
      <c r="AA71" s="175"/>
      <c r="AD71" s="77"/>
      <c r="AE71" s="106">
        <v>16</v>
      </c>
      <c r="AF71" s="213" t="s">
        <v>386</v>
      </c>
      <c r="AG71" s="214" t="s">
        <v>387</v>
      </c>
      <c r="AH71" s="107" t="s">
        <v>388</v>
      </c>
      <c r="AI71" s="113" t="s">
        <v>389</v>
      </c>
      <c r="AJ71" s="111"/>
      <c r="AK71" s="111"/>
      <c r="AL71" s="113" t="s">
        <v>390</v>
      </c>
      <c r="AM71" s="99">
        <v>10</v>
      </c>
      <c r="AN71" s="113">
        <v>-12</v>
      </c>
      <c r="AO71" s="114"/>
      <c r="AP71" s="113"/>
      <c r="AQ71" s="113"/>
      <c r="AR71" s="113"/>
      <c r="AS71" s="113"/>
      <c r="AT71" s="113"/>
      <c r="AU71" s="113"/>
      <c r="AV71" s="113"/>
      <c r="AW71" s="111"/>
      <c r="AX71" s="111"/>
      <c r="AY71" s="111"/>
      <c r="AZ71" s="111"/>
      <c r="BA71" s="111"/>
    </row>
    <row r="72" spans="3:53" s="218" customFormat="1" ht="20.25" customHeight="1">
      <c r="C72" s="219"/>
      <c r="D72" s="219"/>
      <c r="E72" s="90"/>
      <c r="F72" s="164"/>
      <c r="G72" s="164"/>
      <c r="H72" s="164"/>
      <c r="I72" s="175"/>
      <c r="J72" s="175"/>
      <c r="K72" s="175"/>
      <c r="L72" s="175"/>
      <c r="M72" s="175"/>
      <c r="N72" s="176"/>
      <c r="O72" s="175"/>
      <c r="P72" s="176"/>
      <c r="Q72" s="175"/>
      <c r="R72" s="175"/>
      <c r="S72" s="176"/>
      <c r="T72" s="175"/>
      <c r="U72" s="176"/>
      <c r="V72" s="175"/>
      <c r="W72" s="175"/>
      <c r="X72" s="175"/>
      <c r="Y72" s="175"/>
      <c r="Z72" s="175"/>
      <c r="AA72" s="175"/>
      <c r="AD72" s="77"/>
      <c r="AE72" s="106">
        <v>17</v>
      </c>
      <c r="AF72" s="213" t="s">
        <v>391</v>
      </c>
      <c r="AG72" s="214" t="s">
        <v>392</v>
      </c>
      <c r="AH72" s="107" t="s">
        <v>393</v>
      </c>
      <c r="AI72" s="113" t="s">
        <v>394</v>
      </c>
      <c r="AJ72" s="111"/>
      <c r="AK72" s="111"/>
      <c r="AL72" s="113" t="s">
        <v>395</v>
      </c>
      <c r="AM72" s="99">
        <v>10</v>
      </c>
      <c r="AN72" s="113">
        <v>-15</v>
      </c>
      <c r="AO72" s="114"/>
      <c r="AP72" s="113"/>
      <c r="AQ72" s="113"/>
      <c r="AR72" s="113"/>
      <c r="AS72" s="113"/>
      <c r="AT72" s="113"/>
      <c r="AU72" s="113"/>
      <c r="AV72" s="113"/>
      <c r="AW72" s="111"/>
      <c r="AX72" s="111"/>
      <c r="AY72" s="111"/>
      <c r="AZ72" s="111"/>
      <c r="BA72" s="111"/>
    </row>
    <row r="73" spans="3:53" s="218" customFormat="1" ht="20.25" customHeight="1">
      <c r="C73" s="219"/>
      <c r="D73" s="219"/>
      <c r="E73" s="90"/>
      <c r="F73" s="164"/>
      <c r="G73" s="164"/>
      <c r="H73" s="164"/>
      <c r="I73" s="175"/>
      <c r="J73" s="175"/>
      <c r="K73" s="175"/>
      <c r="L73" s="175"/>
      <c r="M73" s="175"/>
      <c r="N73" s="176"/>
      <c r="O73" s="175"/>
      <c r="P73" s="176"/>
      <c r="Q73" s="175"/>
      <c r="R73" s="175"/>
      <c r="S73" s="176"/>
      <c r="T73" s="175"/>
      <c r="U73" s="176"/>
      <c r="V73" s="175"/>
      <c r="W73" s="175"/>
      <c r="X73" s="175"/>
      <c r="Y73" s="175"/>
      <c r="Z73" s="175"/>
      <c r="AA73" s="175"/>
      <c r="AD73" s="77"/>
      <c r="AE73" s="106">
        <v>18</v>
      </c>
      <c r="AF73" s="213" t="s">
        <v>396</v>
      </c>
      <c r="AG73" s="214" t="s">
        <v>397</v>
      </c>
      <c r="AH73" s="107" t="s">
        <v>398</v>
      </c>
      <c r="AI73" s="113" t="s">
        <v>399</v>
      </c>
      <c r="AJ73" s="111"/>
      <c r="AK73" s="111"/>
      <c r="AL73" s="113" t="s">
        <v>400</v>
      </c>
      <c r="AM73" s="99">
        <v>10</v>
      </c>
      <c r="AN73" s="113">
        <v>-18</v>
      </c>
      <c r="AO73" s="114"/>
      <c r="AP73" s="113"/>
      <c r="AQ73" s="113"/>
      <c r="AR73" s="113"/>
      <c r="AS73" s="113"/>
      <c r="AT73" s="113"/>
      <c r="AU73" s="113"/>
      <c r="AV73" s="113"/>
      <c r="AW73" s="111"/>
      <c r="AX73" s="111"/>
      <c r="AY73" s="111"/>
      <c r="AZ73" s="111"/>
      <c r="BA73" s="111"/>
    </row>
    <row r="74" spans="3:53" s="218" customFormat="1" ht="20.25" customHeight="1">
      <c r="C74" s="219"/>
      <c r="D74" s="219"/>
      <c r="E74" s="90"/>
      <c r="F74" s="164"/>
      <c r="G74" s="164"/>
      <c r="H74" s="164"/>
      <c r="I74" s="175"/>
      <c r="J74" s="175"/>
      <c r="K74" s="175"/>
      <c r="L74" s="175"/>
      <c r="M74" s="175"/>
      <c r="N74" s="176"/>
      <c r="O74" s="175"/>
      <c r="P74" s="176"/>
      <c r="Q74" s="175"/>
      <c r="R74" s="175"/>
      <c r="S74" s="176"/>
      <c r="T74" s="175"/>
      <c r="U74" s="176"/>
      <c r="V74" s="175"/>
      <c r="W74" s="175"/>
      <c r="X74" s="175"/>
      <c r="Y74" s="175"/>
      <c r="Z74" s="175"/>
      <c r="AA74" s="175"/>
      <c r="AD74" s="77"/>
      <c r="AE74" s="106">
        <v>19</v>
      </c>
      <c r="AF74" s="213" t="s">
        <v>401</v>
      </c>
      <c r="AG74" s="214" t="s">
        <v>402</v>
      </c>
      <c r="AH74" s="107" t="s">
        <v>403</v>
      </c>
      <c r="AI74" s="113" t="s">
        <v>404</v>
      </c>
      <c r="AJ74" s="111"/>
      <c r="AK74" s="111"/>
      <c r="AL74" s="113" t="s">
        <v>405</v>
      </c>
      <c r="AM74" s="99">
        <v>10</v>
      </c>
      <c r="AN74" s="113">
        <v>-21</v>
      </c>
      <c r="AO74" s="114"/>
      <c r="AP74" s="113"/>
      <c r="AQ74" s="113"/>
      <c r="AR74" s="113"/>
      <c r="AS74" s="113"/>
      <c r="AT74" s="113"/>
      <c r="AU74" s="113"/>
      <c r="AV74" s="113"/>
      <c r="AW74" s="111"/>
      <c r="AX74" s="111"/>
      <c r="AY74" s="111"/>
      <c r="AZ74" s="111"/>
      <c r="BA74" s="111"/>
    </row>
    <row r="75" spans="3:53" s="218" customFormat="1" ht="20.25" customHeight="1">
      <c r="C75" s="219"/>
      <c r="D75" s="219"/>
      <c r="E75" s="90"/>
      <c r="F75" s="164"/>
      <c r="G75" s="164"/>
      <c r="H75" s="164"/>
      <c r="I75" s="175"/>
      <c r="J75" s="175"/>
      <c r="K75" s="175"/>
      <c r="L75" s="175"/>
      <c r="M75" s="175"/>
      <c r="N75" s="176"/>
      <c r="O75" s="175"/>
      <c r="P75" s="176"/>
      <c r="Q75" s="175"/>
      <c r="R75" s="175"/>
      <c r="S75" s="176"/>
      <c r="T75" s="175"/>
      <c r="U75" s="176"/>
      <c r="V75" s="175"/>
      <c r="W75" s="175"/>
      <c r="X75" s="175"/>
      <c r="Y75" s="175"/>
      <c r="Z75" s="175"/>
      <c r="AA75" s="175"/>
      <c r="AD75" s="77"/>
      <c r="AE75" s="177">
        <v>20</v>
      </c>
      <c r="AF75" s="220" t="s">
        <v>406</v>
      </c>
      <c r="AG75" s="221" t="s">
        <v>407</v>
      </c>
      <c r="AH75" s="182" t="s">
        <v>408</v>
      </c>
      <c r="AI75" s="113" t="s">
        <v>409</v>
      </c>
      <c r="AJ75" s="111"/>
      <c r="AK75" s="111"/>
      <c r="AL75" s="113" t="s">
        <v>410</v>
      </c>
      <c r="AM75" s="99">
        <v>10</v>
      </c>
      <c r="AN75" s="113">
        <v>-24</v>
      </c>
      <c r="AO75" s="114"/>
      <c r="AP75" s="113"/>
      <c r="AQ75" s="113"/>
      <c r="AR75" s="113"/>
      <c r="AS75" s="113"/>
      <c r="AT75" s="113"/>
      <c r="AU75" s="113"/>
      <c r="AV75" s="113"/>
      <c r="AW75" s="111"/>
      <c r="AX75" s="111"/>
      <c r="AY75" s="111"/>
      <c r="AZ75" s="111"/>
      <c r="BA75" s="111"/>
    </row>
    <row r="76" spans="3:53" s="218" customFormat="1" ht="20.25" customHeight="1">
      <c r="C76" s="219"/>
      <c r="D76" s="219"/>
      <c r="E76" s="90"/>
      <c r="F76" s="164"/>
      <c r="G76" s="164"/>
      <c r="H76" s="164"/>
      <c r="I76" s="175"/>
      <c r="J76" s="175"/>
      <c r="K76" s="175"/>
      <c r="L76" s="175"/>
      <c r="M76" s="175"/>
      <c r="N76" s="176"/>
      <c r="O76" s="175"/>
      <c r="P76" s="176"/>
      <c r="Q76" s="175"/>
      <c r="R76" s="175"/>
      <c r="S76" s="176"/>
      <c r="T76" s="175"/>
      <c r="U76" s="176"/>
      <c r="V76" s="175"/>
      <c r="W76" s="175"/>
      <c r="X76" s="175"/>
      <c r="Y76" s="175"/>
      <c r="Z76" s="175"/>
      <c r="AA76" s="175"/>
      <c r="AD76" s="77"/>
      <c r="AE76" s="77"/>
      <c r="AF76" s="222"/>
      <c r="AG76" s="77"/>
      <c r="AH76" s="223"/>
      <c r="AI76" s="222"/>
      <c r="AJ76" s="224"/>
      <c r="AK76" s="224"/>
      <c r="AL76" s="224"/>
      <c r="AM76" s="224"/>
      <c r="AN76" s="223"/>
      <c r="AO76" s="224"/>
      <c r="AP76" s="224"/>
    </row>
    <row r="77" spans="3:53" s="218" customFormat="1" ht="20.25" customHeight="1">
      <c r="C77" s="219"/>
      <c r="D77" s="219"/>
      <c r="E77" s="90"/>
      <c r="F77" s="164"/>
      <c r="G77" s="164"/>
      <c r="H77" s="164"/>
      <c r="I77" s="175"/>
      <c r="J77" s="175"/>
      <c r="K77" s="175"/>
      <c r="L77" s="175"/>
      <c r="M77" s="175"/>
      <c r="N77" s="176"/>
      <c r="O77" s="175"/>
      <c r="P77" s="176"/>
      <c r="Q77" s="175"/>
      <c r="R77" s="175"/>
      <c r="S77" s="176"/>
      <c r="T77" s="175"/>
      <c r="U77" s="176"/>
      <c r="V77" s="175"/>
      <c r="W77" s="175"/>
      <c r="X77" s="175"/>
      <c r="Y77" s="175"/>
      <c r="Z77" s="175"/>
      <c r="AA77" s="175"/>
      <c r="AD77" s="77"/>
      <c r="AE77" s="77"/>
      <c r="AF77" s="222"/>
      <c r="AG77" s="77"/>
      <c r="AH77" s="223"/>
      <c r="AI77" s="222"/>
      <c r="AJ77" s="224"/>
      <c r="AK77" s="224"/>
      <c r="AL77" s="224"/>
      <c r="AM77" s="224"/>
      <c r="AN77" s="223"/>
      <c r="AO77" s="224"/>
      <c r="AP77" s="224"/>
    </row>
    <row r="78" spans="3:53" s="218" customFormat="1" ht="20.25" customHeight="1">
      <c r="C78" s="219"/>
      <c r="D78" s="219"/>
      <c r="E78" s="90"/>
      <c r="F78" s="164"/>
      <c r="G78" s="164"/>
      <c r="H78" s="164"/>
      <c r="I78" s="175"/>
      <c r="J78" s="175"/>
      <c r="K78" s="175"/>
      <c r="L78" s="175"/>
      <c r="M78" s="175"/>
      <c r="N78" s="176"/>
      <c r="O78" s="175"/>
      <c r="P78" s="176"/>
      <c r="Q78" s="175"/>
      <c r="R78" s="175"/>
      <c r="S78" s="176"/>
      <c r="T78" s="175"/>
      <c r="U78" s="176"/>
      <c r="V78" s="175"/>
      <c r="W78" s="175"/>
      <c r="X78" s="175"/>
      <c r="Y78" s="175"/>
      <c r="Z78" s="175"/>
      <c r="AA78" s="175"/>
      <c r="AD78" s="77"/>
      <c r="AE78" s="77"/>
      <c r="AF78" s="222"/>
      <c r="AG78" s="77"/>
      <c r="AH78" s="77"/>
      <c r="AI78" s="222"/>
      <c r="AN78" s="222"/>
    </row>
    <row r="79" spans="3:53" s="218" customFormat="1" ht="20.25" customHeight="1">
      <c r="C79" s="219"/>
      <c r="D79" s="219"/>
      <c r="E79" s="90"/>
      <c r="F79" s="164"/>
      <c r="G79" s="164"/>
      <c r="H79" s="164"/>
      <c r="I79" s="175"/>
      <c r="J79" s="175"/>
      <c r="K79" s="175"/>
      <c r="L79" s="175"/>
      <c r="M79" s="175"/>
      <c r="N79" s="176"/>
      <c r="O79" s="175"/>
      <c r="P79" s="176"/>
      <c r="Q79" s="175"/>
      <c r="R79" s="175"/>
      <c r="S79" s="176"/>
      <c r="T79" s="175"/>
      <c r="U79" s="176"/>
      <c r="V79" s="175"/>
      <c r="W79" s="175"/>
      <c r="X79" s="175"/>
      <c r="Y79" s="175"/>
      <c r="Z79" s="175"/>
      <c r="AA79" s="175"/>
      <c r="AD79" s="77"/>
      <c r="AE79" s="77"/>
      <c r="AF79" s="222"/>
      <c r="AG79" s="77"/>
      <c r="AH79" s="77"/>
      <c r="AI79" s="222"/>
      <c r="AN79" s="222"/>
    </row>
    <row r="80" spans="3:53" s="218" customFormat="1" ht="20.25" customHeight="1">
      <c r="C80" s="219"/>
      <c r="D80" s="219"/>
      <c r="E80" s="90"/>
      <c r="F80" s="164"/>
      <c r="G80" s="164"/>
      <c r="H80" s="164"/>
      <c r="I80" s="175"/>
      <c r="J80" s="175"/>
      <c r="K80" s="175"/>
      <c r="L80" s="175"/>
      <c r="M80" s="175"/>
      <c r="N80" s="176"/>
      <c r="O80" s="175"/>
      <c r="P80" s="176"/>
      <c r="Q80" s="175"/>
      <c r="R80" s="175"/>
      <c r="S80" s="176"/>
      <c r="T80" s="175"/>
      <c r="U80" s="176"/>
      <c r="V80" s="175"/>
      <c r="W80" s="175"/>
      <c r="X80" s="175"/>
      <c r="Y80" s="175"/>
      <c r="Z80" s="175"/>
      <c r="AA80" s="175"/>
      <c r="AD80" s="77"/>
      <c r="AE80" s="77"/>
      <c r="AF80" s="222"/>
      <c r="AG80" s="77"/>
      <c r="AH80" s="77"/>
      <c r="AI80" s="222"/>
      <c r="AN80" s="222"/>
    </row>
    <row r="81" spans="3:40" s="218" customFormat="1" ht="20.25" customHeight="1">
      <c r="C81" s="219"/>
      <c r="D81" s="219"/>
      <c r="E81" s="90"/>
      <c r="F81" s="164"/>
      <c r="G81" s="164"/>
      <c r="H81" s="164"/>
      <c r="I81" s="175"/>
      <c r="J81" s="175"/>
      <c r="K81" s="175"/>
      <c r="L81" s="175"/>
      <c r="M81" s="175"/>
      <c r="N81" s="176"/>
      <c r="O81" s="175"/>
      <c r="P81" s="176"/>
      <c r="Q81" s="175"/>
      <c r="R81" s="175"/>
      <c r="S81" s="176"/>
      <c r="T81" s="175"/>
      <c r="U81" s="176"/>
      <c r="V81" s="175"/>
      <c r="W81" s="175"/>
      <c r="X81" s="175"/>
      <c r="Y81" s="175"/>
      <c r="Z81" s="175"/>
      <c r="AA81" s="175"/>
      <c r="AD81" s="77"/>
      <c r="AE81" s="77"/>
      <c r="AF81" s="222"/>
      <c r="AG81" s="77"/>
      <c r="AH81" s="77"/>
      <c r="AI81" s="222"/>
      <c r="AN81" s="222"/>
    </row>
    <row r="82" spans="3:40" s="218" customFormat="1" ht="20.25" customHeight="1">
      <c r="C82" s="219"/>
      <c r="D82" s="219"/>
      <c r="E82" s="90"/>
      <c r="F82" s="164"/>
      <c r="G82" s="164"/>
      <c r="H82" s="164"/>
      <c r="I82" s="175"/>
      <c r="J82" s="175"/>
      <c r="K82" s="175"/>
      <c r="L82" s="175"/>
      <c r="M82" s="175"/>
      <c r="N82" s="176"/>
      <c r="O82" s="175"/>
      <c r="P82" s="176"/>
      <c r="Q82" s="175"/>
      <c r="R82" s="175"/>
      <c r="S82" s="176"/>
      <c r="T82" s="175"/>
      <c r="U82" s="176"/>
      <c r="V82" s="175"/>
      <c r="W82" s="175"/>
      <c r="X82" s="175"/>
      <c r="Y82" s="175"/>
      <c r="Z82" s="175"/>
      <c r="AA82" s="175"/>
      <c r="AD82" s="77"/>
      <c r="AE82" s="77"/>
      <c r="AF82" s="222"/>
      <c r="AG82" s="77"/>
      <c r="AH82" s="77"/>
      <c r="AI82" s="222"/>
      <c r="AN82" s="222"/>
    </row>
    <row r="83" spans="3:40" s="218" customFormat="1" ht="20.25" customHeight="1">
      <c r="C83" s="219"/>
      <c r="D83" s="219"/>
      <c r="E83" s="90"/>
      <c r="F83" s="164"/>
      <c r="G83" s="164"/>
      <c r="H83" s="164"/>
      <c r="I83" s="175"/>
      <c r="J83" s="175"/>
      <c r="K83" s="175"/>
      <c r="L83" s="175"/>
      <c r="M83" s="175"/>
      <c r="N83" s="176"/>
      <c r="O83" s="175"/>
      <c r="P83" s="176"/>
      <c r="Q83" s="175"/>
      <c r="R83" s="175"/>
      <c r="S83" s="176"/>
      <c r="T83" s="175"/>
      <c r="U83" s="176"/>
      <c r="V83" s="175"/>
      <c r="W83" s="175"/>
      <c r="X83" s="175"/>
      <c r="Y83" s="175"/>
      <c r="Z83" s="175"/>
      <c r="AA83" s="175"/>
      <c r="AD83" s="77"/>
      <c r="AE83" s="77"/>
      <c r="AF83" s="222"/>
      <c r="AG83" s="77"/>
      <c r="AH83" s="77"/>
      <c r="AI83" s="222"/>
      <c r="AN83" s="222"/>
    </row>
    <row r="84" spans="3:40" s="218" customFormat="1" ht="20.25" customHeight="1">
      <c r="C84" s="219"/>
      <c r="D84" s="219"/>
      <c r="E84" s="90"/>
      <c r="F84" s="164"/>
      <c r="G84" s="164"/>
      <c r="H84" s="164"/>
      <c r="I84" s="175"/>
      <c r="J84" s="175"/>
      <c r="K84" s="175"/>
      <c r="L84" s="175"/>
      <c r="M84" s="175"/>
      <c r="N84" s="176"/>
      <c r="O84" s="175"/>
      <c r="P84" s="176"/>
      <c r="Q84" s="175"/>
      <c r="R84" s="175"/>
      <c r="S84" s="176"/>
      <c r="T84" s="175"/>
      <c r="U84" s="176"/>
      <c r="V84" s="175"/>
      <c r="W84" s="175"/>
      <c r="X84" s="175"/>
      <c r="Y84" s="175"/>
      <c r="Z84" s="175"/>
      <c r="AA84" s="175"/>
      <c r="AD84" s="77"/>
      <c r="AE84" s="77"/>
      <c r="AF84" s="222"/>
      <c r="AG84" s="77"/>
      <c r="AH84" s="77"/>
      <c r="AI84" s="222"/>
      <c r="AN84" s="222"/>
    </row>
    <row r="85" spans="3:40" s="218" customFormat="1" ht="20.25" customHeight="1">
      <c r="C85" s="219"/>
      <c r="D85" s="219"/>
      <c r="E85" s="90"/>
      <c r="F85" s="164"/>
      <c r="G85" s="164"/>
      <c r="H85" s="164"/>
      <c r="I85" s="175"/>
      <c r="J85" s="175"/>
      <c r="K85" s="175"/>
      <c r="L85" s="175"/>
      <c r="M85" s="175"/>
      <c r="N85" s="176"/>
      <c r="O85" s="175"/>
      <c r="P85" s="176"/>
      <c r="Q85" s="175"/>
      <c r="R85" s="175"/>
      <c r="S85" s="176"/>
      <c r="T85" s="175"/>
      <c r="U85" s="176"/>
      <c r="V85" s="175"/>
      <c r="W85" s="175"/>
      <c r="X85" s="175"/>
      <c r="Y85" s="175"/>
      <c r="Z85" s="175"/>
      <c r="AA85" s="175"/>
      <c r="AD85" s="77"/>
      <c r="AE85" s="77"/>
      <c r="AF85" s="222"/>
      <c r="AG85" s="77"/>
      <c r="AH85" s="77"/>
      <c r="AI85" s="222"/>
      <c r="AN85" s="222"/>
    </row>
    <row r="86" spans="3:40" s="218" customFormat="1" ht="20.25" customHeight="1">
      <c r="C86" s="219"/>
      <c r="D86" s="219"/>
      <c r="E86" s="90"/>
      <c r="F86" s="164"/>
      <c r="G86" s="164"/>
      <c r="H86" s="164"/>
      <c r="I86" s="175"/>
      <c r="J86" s="175"/>
      <c r="K86" s="175"/>
      <c r="L86" s="175"/>
      <c r="M86" s="175"/>
      <c r="N86" s="176"/>
      <c r="O86" s="175"/>
      <c r="P86" s="176"/>
      <c r="Q86" s="175"/>
      <c r="R86" s="175"/>
      <c r="S86" s="176"/>
      <c r="T86" s="175"/>
      <c r="U86" s="176"/>
      <c r="V86" s="175"/>
      <c r="W86" s="175"/>
      <c r="X86" s="175"/>
      <c r="Y86" s="175"/>
      <c r="Z86" s="175"/>
      <c r="AA86" s="175"/>
      <c r="AD86" s="77"/>
      <c r="AE86" s="77"/>
      <c r="AF86" s="222"/>
      <c r="AG86" s="77"/>
      <c r="AH86" s="77"/>
      <c r="AI86" s="222"/>
      <c r="AN86" s="222"/>
    </row>
    <row r="87" spans="3:40" s="218" customFormat="1" ht="20.25" customHeight="1">
      <c r="C87" s="219"/>
      <c r="D87" s="219"/>
      <c r="E87" s="90"/>
      <c r="F87" s="164"/>
      <c r="G87" s="164"/>
      <c r="H87" s="164"/>
      <c r="I87" s="175"/>
      <c r="J87" s="175"/>
      <c r="K87" s="175"/>
      <c r="L87" s="175"/>
      <c r="M87" s="175"/>
      <c r="N87" s="176"/>
      <c r="O87" s="175"/>
      <c r="P87" s="176"/>
      <c r="Q87" s="175"/>
      <c r="R87" s="175"/>
      <c r="S87" s="176"/>
      <c r="T87" s="175"/>
      <c r="U87" s="176"/>
      <c r="V87" s="175"/>
      <c r="W87" s="175"/>
      <c r="X87" s="175"/>
      <c r="Y87" s="175"/>
      <c r="Z87" s="175"/>
      <c r="AA87" s="175"/>
      <c r="AD87" s="77"/>
      <c r="AE87" s="77"/>
      <c r="AF87" s="222"/>
      <c r="AG87" s="77"/>
      <c r="AH87" s="77"/>
      <c r="AI87" s="222"/>
      <c r="AN87" s="222"/>
    </row>
    <row r="88" spans="3:40" s="218" customFormat="1" ht="20.25" customHeight="1">
      <c r="C88" s="219"/>
      <c r="D88" s="219"/>
      <c r="E88" s="90"/>
      <c r="F88" s="164"/>
      <c r="G88" s="164"/>
      <c r="H88" s="164"/>
      <c r="I88" s="175"/>
      <c r="J88" s="175"/>
      <c r="K88" s="175"/>
      <c r="L88" s="175"/>
      <c r="M88" s="175"/>
      <c r="N88" s="176"/>
      <c r="O88" s="175"/>
      <c r="P88" s="176"/>
      <c r="Q88" s="175"/>
      <c r="R88" s="175"/>
      <c r="S88" s="176"/>
      <c r="T88" s="175"/>
      <c r="U88" s="176"/>
      <c r="V88" s="175"/>
      <c r="W88" s="175"/>
      <c r="X88" s="175"/>
      <c r="Y88" s="175"/>
      <c r="Z88" s="175"/>
      <c r="AA88" s="175"/>
      <c r="AD88" s="77"/>
      <c r="AE88" s="77"/>
      <c r="AF88" s="222"/>
      <c r="AG88" s="77"/>
      <c r="AH88" s="77"/>
      <c r="AI88" s="222"/>
      <c r="AN88" s="222"/>
    </row>
    <row r="89" spans="3:40" s="218" customFormat="1" ht="20.25" customHeight="1">
      <c r="C89" s="219"/>
      <c r="D89" s="219"/>
      <c r="E89" s="90"/>
      <c r="F89" s="164"/>
      <c r="G89" s="164"/>
      <c r="H89" s="164"/>
      <c r="I89" s="175"/>
      <c r="J89" s="175"/>
      <c r="K89" s="175"/>
      <c r="L89" s="175"/>
      <c r="M89" s="175"/>
      <c r="N89" s="176"/>
      <c r="O89" s="175"/>
      <c r="P89" s="176"/>
      <c r="Q89" s="175"/>
      <c r="R89" s="175"/>
      <c r="S89" s="176"/>
      <c r="T89" s="175"/>
      <c r="U89" s="176"/>
      <c r="V89" s="175"/>
      <c r="W89" s="175"/>
      <c r="X89" s="175"/>
      <c r="Y89" s="175"/>
      <c r="Z89" s="175"/>
      <c r="AA89" s="175"/>
      <c r="AD89" s="77"/>
      <c r="AE89" s="77"/>
      <c r="AF89" s="222"/>
      <c r="AG89" s="77"/>
      <c r="AH89" s="77"/>
      <c r="AI89" s="222"/>
      <c r="AN89" s="222"/>
    </row>
    <row r="90" spans="3:40" s="218" customFormat="1" ht="20.25" customHeight="1">
      <c r="C90" s="219"/>
      <c r="D90" s="219"/>
      <c r="E90" s="90"/>
      <c r="F90" s="164"/>
      <c r="G90" s="164"/>
      <c r="H90" s="164"/>
      <c r="I90" s="175"/>
      <c r="J90" s="175"/>
      <c r="K90" s="175"/>
      <c r="L90" s="175"/>
      <c r="M90" s="175"/>
      <c r="N90" s="176"/>
      <c r="O90" s="175"/>
      <c r="P90" s="176"/>
      <c r="Q90" s="175"/>
      <c r="R90" s="175"/>
      <c r="S90" s="176"/>
      <c r="T90" s="175"/>
      <c r="U90" s="176"/>
      <c r="V90" s="175"/>
      <c r="W90" s="175"/>
      <c r="X90" s="175"/>
      <c r="Y90" s="175"/>
      <c r="Z90" s="175"/>
      <c r="AA90" s="175"/>
      <c r="AD90" s="77"/>
      <c r="AE90" s="77"/>
      <c r="AF90" s="222"/>
      <c r="AG90" s="77"/>
      <c r="AH90" s="77"/>
      <c r="AI90" s="222"/>
      <c r="AN90" s="222"/>
    </row>
    <row r="91" spans="3:40" s="218" customFormat="1" ht="20.25" customHeight="1">
      <c r="C91" s="219"/>
      <c r="D91" s="219"/>
      <c r="E91" s="90"/>
      <c r="F91" s="164"/>
      <c r="G91" s="164"/>
      <c r="H91" s="164"/>
      <c r="I91" s="175"/>
      <c r="J91" s="175"/>
      <c r="K91" s="175"/>
      <c r="L91" s="175"/>
      <c r="M91" s="175"/>
      <c r="N91" s="176"/>
      <c r="O91" s="175"/>
      <c r="P91" s="176"/>
      <c r="Q91" s="175"/>
      <c r="R91" s="175"/>
      <c r="S91" s="176"/>
      <c r="T91" s="175"/>
      <c r="U91" s="176"/>
      <c r="V91" s="175"/>
      <c r="W91" s="175"/>
      <c r="X91" s="175"/>
      <c r="Y91" s="175"/>
      <c r="Z91" s="175"/>
      <c r="AA91" s="175"/>
      <c r="AD91" s="77"/>
      <c r="AE91" s="77"/>
      <c r="AF91" s="222"/>
      <c r="AG91" s="77"/>
      <c r="AH91" s="77"/>
      <c r="AI91" s="222"/>
      <c r="AN91" s="222"/>
    </row>
    <row r="92" spans="3:40" s="218" customFormat="1" ht="20.25" customHeight="1">
      <c r="C92" s="219"/>
      <c r="D92" s="219"/>
      <c r="E92" s="90"/>
      <c r="F92" s="164"/>
      <c r="G92" s="164"/>
      <c r="H92" s="164"/>
      <c r="I92" s="175"/>
      <c r="J92" s="175"/>
      <c r="K92" s="175"/>
      <c r="L92" s="175"/>
      <c r="M92" s="175"/>
      <c r="N92" s="176"/>
      <c r="O92" s="175"/>
      <c r="P92" s="176"/>
      <c r="Q92" s="175"/>
      <c r="R92" s="175"/>
      <c r="S92" s="176"/>
      <c r="T92" s="175"/>
      <c r="U92" s="176"/>
      <c r="V92" s="175"/>
      <c r="W92" s="175"/>
      <c r="X92" s="175"/>
      <c r="Y92" s="175"/>
      <c r="Z92" s="175"/>
      <c r="AA92" s="175"/>
      <c r="AD92" s="77"/>
      <c r="AE92" s="77"/>
      <c r="AF92" s="222"/>
      <c r="AG92" s="77"/>
      <c r="AH92" s="77"/>
      <c r="AI92" s="222"/>
      <c r="AN92" s="222"/>
    </row>
    <row r="93" spans="3:40" s="218" customFormat="1" ht="20.25" customHeight="1">
      <c r="C93" s="219"/>
      <c r="D93" s="219"/>
      <c r="E93" s="90"/>
      <c r="F93" s="164"/>
      <c r="G93" s="164"/>
      <c r="H93" s="164"/>
      <c r="I93" s="175"/>
      <c r="J93" s="175"/>
      <c r="K93" s="175"/>
      <c r="L93" s="175"/>
      <c r="M93" s="175"/>
      <c r="N93" s="176"/>
      <c r="O93" s="175"/>
      <c r="P93" s="176"/>
      <c r="Q93" s="175"/>
      <c r="R93" s="175"/>
      <c r="S93" s="176"/>
      <c r="T93" s="175"/>
      <c r="U93" s="176"/>
      <c r="V93" s="175"/>
      <c r="W93" s="175"/>
      <c r="X93" s="175"/>
      <c r="Y93" s="175"/>
      <c r="Z93" s="175"/>
      <c r="AA93" s="175"/>
      <c r="AD93" s="77"/>
      <c r="AE93" s="77"/>
      <c r="AF93" s="222"/>
      <c r="AG93" s="77"/>
      <c r="AH93" s="77"/>
      <c r="AI93" s="222"/>
      <c r="AN93" s="222"/>
    </row>
    <row r="94" spans="3:40" s="218" customFormat="1" ht="20.25" customHeight="1">
      <c r="C94" s="219"/>
      <c r="D94" s="219"/>
      <c r="E94" s="90"/>
      <c r="F94" s="164"/>
      <c r="G94" s="164"/>
      <c r="H94" s="164"/>
      <c r="I94" s="175"/>
      <c r="J94" s="175"/>
      <c r="K94" s="175"/>
      <c r="L94" s="175"/>
      <c r="M94" s="175"/>
      <c r="N94" s="176"/>
      <c r="O94" s="175"/>
      <c r="P94" s="176"/>
      <c r="Q94" s="175"/>
      <c r="R94" s="175"/>
      <c r="S94" s="176"/>
      <c r="T94" s="175"/>
      <c r="U94" s="176"/>
      <c r="V94" s="175"/>
      <c r="W94" s="175"/>
      <c r="X94" s="175"/>
      <c r="Y94" s="175"/>
      <c r="Z94" s="175"/>
      <c r="AA94" s="175"/>
      <c r="AD94" s="77"/>
      <c r="AE94" s="77"/>
      <c r="AF94" s="222"/>
      <c r="AG94" s="77"/>
      <c r="AH94" s="77"/>
      <c r="AI94" s="222"/>
      <c r="AN94" s="222"/>
    </row>
    <row r="95" spans="3:40" s="218" customFormat="1" ht="20.25" customHeight="1">
      <c r="C95" s="219"/>
      <c r="D95" s="219"/>
      <c r="E95" s="90"/>
      <c r="F95" s="164"/>
      <c r="G95" s="164"/>
      <c r="H95" s="164"/>
      <c r="I95" s="175"/>
      <c r="J95" s="175"/>
      <c r="K95" s="175"/>
      <c r="L95" s="175"/>
      <c r="M95" s="175"/>
      <c r="N95" s="176"/>
      <c r="O95" s="175"/>
      <c r="P95" s="176"/>
      <c r="Q95" s="175"/>
      <c r="R95" s="175"/>
      <c r="S95" s="176"/>
      <c r="T95" s="175"/>
      <c r="U95" s="176"/>
      <c r="V95" s="175"/>
      <c r="W95" s="175"/>
      <c r="X95" s="175"/>
      <c r="Y95" s="175"/>
      <c r="Z95" s="175"/>
      <c r="AA95" s="175"/>
      <c r="AD95" s="77"/>
      <c r="AE95" s="77"/>
      <c r="AF95" s="222"/>
      <c r="AG95" s="77"/>
      <c r="AH95" s="77"/>
      <c r="AI95" s="222"/>
      <c r="AN95" s="222"/>
    </row>
    <row r="96" spans="3:40" s="218" customFormat="1" ht="20.25" customHeight="1">
      <c r="C96" s="219"/>
      <c r="D96" s="219"/>
      <c r="E96" s="90"/>
      <c r="F96" s="164"/>
      <c r="G96" s="164"/>
      <c r="H96" s="164"/>
      <c r="I96" s="175"/>
      <c r="J96" s="175"/>
      <c r="K96" s="175"/>
      <c r="L96" s="175"/>
      <c r="M96" s="175"/>
      <c r="N96" s="176"/>
      <c r="O96" s="175"/>
      <c r="P96" s="176"/>
      <c r="Q96" s="175"/>
      <c r="R96" s="175"/>
      <c r="S96" s="176"/>
      <c r="T96" s="175"/>
      <c r="U96" s="176"/>
      <c r="V96" s="175"/>
      <c r="W96" s="175"/>
      <c r="X96" s="175"/>
      <c r="Y96" s="175"/>
      <c r="Z96" s="175"/>
      <c r="AA96" s="175"/>
      <c r="AD96" s="77"/>
      <c r="AE96" s="77"/>
      <c r="AF96" s="222"/>
      <c r="AG96" s="77"/>
      <c r="AH96" s="77"/>
      <c r="AI96" s="222"/>
      <c r="AN96" s="222"/>
    </row>
    <row r="97" spans="3:40" s="218" customFormat="1" ht="20.25" customHeight="1">
      <c r="C97" s="219"/>
      <c r="D97" s="219"/>
      <c r="E97" s="90"/>
      <c r="F97" s="164"/>
      <c r="G97" s="164"/>
      <c r="H97" s="164"/>
      <c r="I97" s="175"/>
      <c r="J97" s="175"/>
      <c r="K97" s="175"/>
      <c r="L97" s="175"/>
      <c r="M97" s="175"/>
      <c r="N97" s="176"/>
      <c r="O97" s="175"/>
      <c r="P97" s="176"/>
      <c r="Q97" s="175"/>
      <c r="R97" s="175"/>
      <c r="S97" s="176"/>
      <c r="T97" s="175"/>
      <c r="U97" s="176"/>
      <c r="V97" s="175"/>
      <c r="W97" s="175"/>
      <c r="X97" s="175"/>
      <c r="Y97" s="175"/>
      <c r="Z97" s="175"/>
      <c r="AA97" s="175"/>
      <c r="AD97" s="77"/>
      <c r="AE97" s="77"/>
      <c r="AF97" s="222"/>
      <c r="AG97" s="77"/>
      <c r="AH97" s="77"/>
      <c r="AI97" s="222"/>
      <c r="AN97" s="222"/>
    </row>
    <row r="98" spans="3:40" s="218" customFormat="1" ht="20.25" customHeight="1">
      <c r="C98" s="219"/>
      <c r="D98" s="219"/>
      <c r="E98" s="90"/>
      <c r="F98" s="164"/>
      <c r="G98" s="164"/>
      <c r="H98" s="164"/>
      <c r="I98" s="175"/>
      <c r="J98" s="175"/>
      <c r="K98" s="175"/>
      <c r="L98" s="175"/>
      <c r="M98" s="175"/>
      <c r="N98" s="176"/>
      <c r="O98" s="175"/>
      <c r="P98" s="176"/>
      <c r="Q98" s="175"/>
      <c r="R98" s="175"/>
      <c r="S98" s="176"/>
      <c r="T98" s="175"/>
      <c r="U98" s="176"/>
      <c r="V98" s="175"/>
      <c r="W98" s="175"/>
      <c r="X98" s="175"/>
      <c r="Y98" s="175"/>
      <c r="Z98" s="175"/>
      <c r="AA98" s="175"/>
      <c r="AD98" s="77"/>
      <c r="AE98" s="77"/>
      <c r="AF98" s="222"/>
      <c r="AG98" s="77"/>
      <c r="AH98" s="77"/>
      <c r="AI98" s="222"/>
      <c r="AN98" s="222"/>
    </row>
    <row r="99" spans="3:40" s="218" customFormat="1" ht="20.25" customHeight="1">
      <c r="C99" s="219"/>
      <c r="D99" s="219"/>
      <c r="E99" s="90"/>
      <c r="F99" s="164"/>
      <c r="G99" s="164"/>
      <c r="H99" s="164"/>
      <c r="I99" s="175"/>
      <c r="J99" s="175"/>
      <c r="K99" s="175"/>
      <c r="L99" s="175"/>
      <c r="M99" s="175"/>
      <c r="N99" s="176"/>
      <c r="O99" s="175"/>
      <c r="P99" s="176"/>
      <c r="Q99" s="175"/>
      <c r="R99" s="175"/>
      <c r="S99" s="176"/>
      <c r="T99" s="175"/>
      <c r="U99" s="176"/>
      <c r="V99" s="175"/>
      <c r="W99" s="175"/>
      <c r="X99" s="175"/>
      <c r="Y99" s="175"/>
      <c r="Z99" s="175"/>
      <c r="AA99" s="175"/>
      <c r="AD99" s="77"/>
      <c r="AE99" s="77"/>
      <c r="AF99" s="222"/>
      <c r="AG99" s="77"/>
      <c r="AH99" s="77"/>
      <c r="AI99" s="222"/>
      <c r="AN99" s="222"/>
    </row>
    <row r="100" spans="3:40" s="218" customFormat="1" ht="20.25" customHeight="1">
      <c r="C100" s="219"/>
      <c r="D100" s="219"/>
      <c r="E100" s="90"/>
      <c r="F100" s="164"/>
      <c r="G100" s="164"/>
      <c r="H100" s="164"/>
      <c r="I100" s="175"/>
      <c r="J100" s="175"/>
      <c r="K100" s="175"/>
      <c r="L100" s="175"/>
      <c r="M100" s="175"/>
      <c r="N100" s="176"/>
      <c r="O100" s="175"/>
      <c r="P100" s="176"/>
      <c r="Q100" s="175"/>
      <c r="R100" s="175"/>
      <c r="S100" s="176"/>
      <c r="T100" s="175"/>
      <c r="U100" s="176"/>
      <c r="V100" s="175"/>
      <c r="W100" s="175"/>
      <c r="X100" s="175"/>
      <c r="Y100" s="175"/>
      <c r="Z100" s="175"/>
      <c r="AA100" s="175"/>
      <c r="AD100" s="77"/>
      <c r="AE100" s="77"/>
      <c r="AF100" s="222"/>
      <c r="AG100" s="77"/>
      <c r="AH100" s="77"/>
      <c r="AI100" s="222"/>
      <c r="AN100" s="222"/>
    </row>
    <row r="101" spans="3:40" s="218" customFormat="1" ht="20.25" customHeight="1">
      <c r="C101" s="219"/>
      <c r="D101" s="219"/>
      <c r="E101" s="90"/>
      <c r="F101" s="164"/>
      <c r="G101" s="164"/>
      <c r="H101" s="164"/>
      <c r="I101" s="175"/>
      <c r="J101" s="175"/>
      <c r="K101" s="175"/>
      <c r="L101" s="175"/>
      <c r="M101" s="175"/>
      <c r="N101" s="176"/>
      <c r="O101" s="175"/>
      <c r="P101" s="176"/>
      <c r="Q101" s="175"/>
      <c r="R101" s="175"/>
      <c r="S101" s="176"/>
      <c r="T101" s="175"/>
      <c r="U101" s="176"/>
      <c r="V101" s="175"/>
      <c r="W101" s="175"/>
      <c r="X101" s="175"/>
      <c r="Y101" s="175"/>
      <c r="Z101" s="175"/>
      <c r="AA101" s="175"/>
      <c r="AD101" s="77"/>
      <c r="AE101" s="77"/>
      <c r="AF101" s="222"/>
      <c r="AG101" s="77"/>
      <c r="AH101" s="77"/>
      <c r="AI101" s="222"/>
      <c r="AN101" s="222"/>
    </row>
    <row r="102" spans="3:40" s="218" customFormat="1" ht="20.25" customHeight="1">
      <c r="C102" s="219"/>
      <c r="D102" s="219"/>
      <c r="E102" s="90"/>
      <c r="F102" s="164"/>
      <c r="G102" s="164"/>
      <c r="H102" s="164"/>
      <c r="I102" s="175"/>
      <c r="J102" s="175"/>
      <c r="K102" s="175"/>
      <c r="L102" s="175"/>
      <c r="M102" s="175"/>
      <c r="N102" s="176"/>
      <c r="O102" s="175"/>
      <c r="P102" s="176"/>
      <c r="Q102" s="175"/>
      <c r="R102" s="175"/>
      <c r="S102" s="176"/>
      <c r="T102" s="175"/>
      <c r="U102" s="176"/>
      <c r="V102" s="175"/>
      <c r="W102" s="175"/>
      <c r="X102" s="175"/>
      <c r="Y102" s="175"/>
      <c r="Z102" s="175"/>
      <c r="AA102" s="175"/>
      <c r="AD102" s="77"/>
      <c r="AE102" s="77"/>
      <c r="AF102" s="222"/>
      <c r="AG102" s="77"/>
      <c r="AH102" s="77"/>
      <c r="AI102" s="222"/>
      <c r="AN102" s="222"/>
    </row>
    <row r="103" spans="3:40" s="218" customFormat="1" ht="20.25" customHeight="1">
      <c r="C103" s="219"/>
      <c r="D103" s="219"/>
      <c r="E103" s="90"/>
      <c r="F103" s="164"/>
      <c r="G103" s="164"/>
      <c r="H103" s="164"/>
      <c r="I103" s="175"/>
      <c r="J103" s="175"/>
      <c r="K103" s="175"/>
      <c r="L103" s="175"/>
      <c r="M103" s="175"/>
      <c r="N103" s="176"/>
      <c r="O103" s="175"/>
      <c r="P103" s="176"/>
      <c r="Q103" s="175"/>
      <c r="R103" s="175"/>
      <c r="S103" s="176"/>
      <c r="T103" s="175"/>
      <c r="U103" s="176"/>
      <c r="V103" s="175"/>
      <c r="W103" s="175"/>
      <c r="X103" s="175"/>
      <c r="Y103" s="175"/>
      <c r="Z103" s="175"/>
      <c r="AA103" s="175"/>
      <c r="AD103" s="77"/>
      <c r="AE103" s="77"/>
      <c r="AF103" s="222"/>
      <c r="AG103" s="77"/>
      <c r="AH103" s="77"/>
      <c r="AI103" s="222"/>
      <c r="AN103" s="222"/>
    </row>
    <row r="104" spans="3:40" s="218" customFormat="1" ht="20.25" customHeight="1">
      <c r="C104" s="219"/>
      <c r="D104" s="219"/>
      <c r="E104" s="90"/>
      <c r="F104" s="164"/>
      <c r="G104" s="164"/>
      <c r="H104" s="164"/>
      <c r="I104" s="175"/>
      <c r="J104" s="175"/>
      <c r="K104" s="175"/>
      <c r="L104" s="175"/>
      <c r="M104" s="175"/>
      <c r="N104" s="176"/>
      <c r="O104" s="175"/>
      <c r="P104" s="176"/>
      <c r="Q104" s="175"/>
      <c r="R104" s="175"/>
      <c r="S104" s="176"/>
      <c r="T104" s="175"/>
      <c r="U104" s="176"/>
      <c r="V104" s="175"/>
      <c r="W104" s="175"/>
      <c r="X104" s="175"/>
      <c r="Y104" s="175"/>
      <c r="Z104" s="175"/>
      <c r="AA104" s="175"/>
      <c r="AD104" s="65"/>
      <c r="AE104" s="77"/>
      <c r="AF104" s="222"/>
      <c r="AG104" s="77"/>
      <c r="AH104" s="77"/>
      <c r="AI104" s="222"/>
      <c r="AN104" s="222"/>
    </row>
    <row r="105" spans="3:40" s="218" customFormat="1" ht="20.25" customHeight="1">
      <c r="C105" s="219"/>
      <c r="D105" s="219"/>
      <c r="E105" s="90"/>
      <c r="F105" s="164"/>
      <c r="G105" s="164"/>
      <c r="H105" s="164"/>
      <c r="I105" s="175"/>
      <c r="J105" s="175"/>
      <c r="K105" s="175"/>
      <c r="L105" s="175"/>
      <c r="M105" s="175"/>
      <c r="N105" s="176"/>
      <c r="O105" s="175"/>
      <c r="P105" s="176"/>
      <c r="Q105" s="175"/>
      <c r="R105" s="175"/>
      <c r="S105" s="176"/>
      <c r="T105" s="175"/>
      <c r="U105" s="176"/>
      <c r="V105" s="175"/>
      <c r="W105" s="175"/>
      <c r="X105" s="175"/>
      <c r="Y105" s="175"/>
      <c r="Z105" s="175"/>
      <c r="AA105" s="175"/>
      <c r="AD105" s="65"/>
      <c r="AE105" s="77"/>
      <c r="AF105" s="222"/>
      <c r="AG105" s="77"/>
      <c r="AH105" s="77"/>
      <c r="AI105" s="222"/>
      <c r="AN105" s="222"/>
    </row>
    <row r="106" spans="3:40" s="218" customFormat="1" ht="20.25" customHeight="1">
      <c r="C106" s="219"/>
      <c r="D106" s="219"/>
      <c r="E106" s="90"/>
      <c r="F106" s="164"/>
      <c r="G106" s="164"/>
      <c r="H106" s="164"/>
      <c r="I106" s="175"/>
      <c r="J106" s="175"/>
      <c r="K106" s="175"/>
      <c r="L106" s="175"/>
      <c r="M106" s="175"/>
      <c r="N106" s="176"/>
      <c r="O106" s="175"/>
      <c r="P106" s="176"/>
      <c r="Q106" s="175"/>
      <c r="R106" s="175"/>
      <c r="S106" s="176"/>
      <c r="T106" s="175"/>
      <c r="U106" s="176"/>
      <c r="V106" s="175"/>
      <c r="W106" s="175"/>
      <c r="X106" s="175"/>
      <c r="Y106" s="175"/>
      <c r="Z106" s="175"/>
      <c r="AA106" s="175"/>
      <c r="AD106" s="65"/>
      <c r="AE106" s="77"/>
      <c r="AF106" s="222"/>
      <c r="AG106" s="77"/>
      <c r="AH106" s="77"/>
      <c r="AI106" s="222"/>
      <c r="AN106" s="222"/>
    </row>
    <row r="107" spans="3:40" s="218" customFormat="1" ht="20.25" customHeight="1">
      <c r="C107" s="219"/>
      <c r="D107" s="219"/>
      <c r="E107" s="90"/>
      <c r="F107" s="164"/>
      <c r="G107" s="164"/>
      <c r="H107" s="164"/>
      <c r="I107" s="175"/>
      <c r="J107" s="175"/>
      <c r="K107" s="175"/>
      <c r="L107" s="175"/>
      <c r="M107" s="175"/>
      <c r="N107" s="176"/>
      <c r="O107" s="175"/>
      <c r="P107" s="176"/>
      <c r="Q107" s="175"/>
      <c r="R107" s="175"/>
      <c r="S107" s="176"/>
      <c r="T107" s="175"/>
      <c r="U107" s="176"/>
      <c r="V107" s="175"/>
      <c r="W107" s="175"/>
      <c r="X107" s="175"/>
      <c r="Y107" s="175"/>
      <c r="Z107" s="175"/>
      <c r="AA107" s="175"/>
      <c r="AD107" s="65"/>
      <c r="AE107" s="77"/>
      <c r="AF107" s="222"/>
      <c r="AG107" s="77"/>
      <c r="AH107" s="77"/>
      <c r="AI107" s="222"/>
      <c r="AN107" s="222"/>
    </row>
    <row r="108" spans="3:40" s="218" customFormat="1" ht="20.25" customHeight="1">
      <c r="C108" s="219"/>
      <c r="D108" s="219"/>
      <c r="E108" s="90"/>
      <c r="F108" s="164"/>
      <c r="G108" s="164"/>
      <c r="H108" s="164"/>
      <c r="I108" s="175"/>
      <c r="J108" s="175"/>
      <c r="K108" s="175"/>
      <c r="L108" s="175"/>
      <c r="M108" s="175"/>
      <c r="N108" s="176"/>
      <c r="O108" s="175"/>
      <c r="P108" s="176"/>
      <c r="Q108" s="175"/>
      <c r="R108" s="175"/>
      <c r="S108" s="176"/>
      <c r="T108" s="175"/>
      <c r="U108" s="176"/>
      <c r="V108" s="175"/>
      <c r="W108" s="175"/>
      <c r="X108" s="175"/>
      <c r="Y108" s="175"/>
      <c r="Z108" s="175"/>
      <c r="AA108" s="175"/>
      <c r="AD108" s="65"/>
      <c r="AE108" s="77"/>
      <c r="AF108" s="222"/>
      <c r="AG108" s="77"/>
      <c r="AH108" s="77"/>
      <c r="AI108" s="222"/>
      <c r="AN108" s="222"/>
    </row>
    <row r="109" spans="3:40" s="218" customFormat="1" ht="20.25" customHeight="1">
      <c r="C109" s="219"/>
      <c r="D109" s="219"/>
      <c r="E109" s="90"/>
      <c r="F109" s="164"/>
      <c r="G109" s="164"/>
      <c r="H109" s="164"/>
      <c r="I109" s="175"/>
      <c r="J109" s="175"/>
      <c r="K109" s="175"/>
      <c r="L109" s="175"/>
      <c r="M109" s="175"/>
      <c r="N109" s="176"/>
      <c r="O109" s="175"/>
      <c r="P109" s="176"/>
      <c r="Q109" s="175"/>
      <c r="R109" s="175"/>
      <c r="S109" s="176"/>
      <c r="T109" s="175"/>
      <c r="U109" s="176"/>
      <c r="V109" s="175"/>
      <c r="W109" s="175"/>
      <c r="X109" s="175"/>
      <c r="Y109" s="175"/>
      <c r="Z109" s="175"/>
      <c r="AA109" s="175"/>
      <c r="AD109" s="65"/>
      <c r="AE109" s="77"/>
      <c r="AF109" s="222"/>
      <c r="AG109" s="77"/>
      <c r="AH109" s="77"/>
      <c r="AI109" s="222"/>
      <c r="AN109" s="222"/>
    </row>
    <row r="110" spans="3:40" s="218" customFormat="1" ht="20.25" customHeight="1">
      <c r="C110" s="219"/>
      <c r="D110" s="219"/>
      <c r="E110" s="90"/>
      <c r="F110" s="164"/>
      <c r="G110" s="164"/>
      <c r="H110" s="164"/>
      <c r="I110" s="175"/>
      <c r="J110" s="175"/>
      <c r="K110" s="175"/>
      <c r="L110" s="175"/>
      <c r="M110" s="175"/>
      <c r="N110" s="176"/>
      <c r="O110" s="175"/>
      <c r="P110" s="176"/>
      <c r="Q110" s="175"/>
      <c r="R110" s="175"/>
      <c r="S110" s="176"/>
      <c r="T110" s="175"/>
      <c r="U110" s="176"/>
      <c r="V110" s="175"/>
      <c r="W110" s="175"/>
      <c r="X110" s="175"/>
      <c r="Y110" s="175"/>
      <c r="Z110" s="175"/>
      <c r="AA110" s="175"/>
      <c r="AD110" s="65"/>
      <c r="AE110" s="77"/>
      <c r="AF110" s="222"/>
      <c r="AG110" s="77"/>
      <c r="AH110" s="77"/>
      <c r="AI110" s="222"/>
      <c r="AN110" s="222"/>
    </row>
    <row r="111" spans="3:40" s="218" customFormat="1" ht="20.25" customHeight="1">
      <c r="C111" s="219"/>
      <c r="D111" s="219"/>
      <c r="E111" s="90"/>
      <c r="F111" s="164"/>
      <c r="G111" s="164"/>
      <c r="H111" s="164"/>
      <c r="I111" s="175"/>
      <c r="J111" s="175"/>
      <c r="K111" s="175"/>
      <c r="L111" s="175"/>
      <c r="M111" s="175"/>
      <c r="N111" s="176"/>
      <c r="O111" s="175"/>
      <c r="P111" s="176"/>
      <c r="Q111" s="175"/>
      <c r="R111" s="175"/>
      <c r="S111" s="176"/>
      <c r="T111" s="175"/>
      <c r="U111" s="176"/>
      <c r="V111" s="175"/>
      <c r="W111" s="175"/>
      <c r="X111" s="175"/>
      <c r="Y111" s="175"/>
      <c r="Z111" s="175"/>
      <c r="AA111" s="175"/>
      <c r="AD111" s="65"/>
      <c r="AE111" s="77"/>
      <c r="AF111" s="222"/>
      <c r="AG111" s="77"/>
      <c r="AH111" s="77"/>
      <c r="AI111" s="222"/>
      <c r="AN111" s="222"/>
    </row>
    <row r="112" spans="3:40" s="218" customFormat="1" ht="20.25" customHeight="1">
      <c r="C112" s="219"/>
      <c r="D112" s="219"/>
      <c r="E112" s="90"/>
      <c r="F112" s="164"/>
      <c r="G112" s="164"/>
      <c r="H112" s="164"/>
      <c r="I112" s="175"/>
      <c r="J112" s="175"/>
      <c r="K112" s="175"/>
      <c r="L112" s="175"/>
      <c r="M112" s="175"/>
      <c r="N112" s="176"/>
      <c r="O112" s="175"/>
      <c r="P112" s="176"/>
      <c r="Q112" s="175"/>
      <c r="R112" s="175"/>
      <c r="S112" s="176"/>
      <c r="T112" s="175"/>
      <c r="U112" s="176"/>
      <c r="V112" s="175"/>
      <c r="W112" s="175"/>
      <c r="X112" s="175"/>
      <c r="Y112" s="175"/>
      <c r="Z112" s="175"/>
      <c r="AA112" s="175"/>
      <c r="AD112" s="65"/>
      <c r="AE112" s="77"/>
      <c r="AF112" s="222"/>
      <c r="AG112" s="77"/>
      <c r="AH112" s="77"/>
      <c r="AI112" s="222"/>
      <c r="AN112" s="222"/>
    </row>
    <row r="113" spans="3:66" s="218" customFormat="1" ht="20.25" customHeight="1">
      <c r="C113" s="219"/>
      <c r="D113" s="219"/>
      <c r="E113" s="90"/>
      <c r="F113" s="164"/>
      <c r="G113" s="164"/>
      <c r="H113" s="164"/>
      <c r="I113" s="175"/>
      <c r="J113" s="175"/>
      <c r="K113" s="175"/>
      <c r="L113" s="175"/>
      <c r="M113" s="175"/>
      <c r="N113" s="176"/>
      <c r="O113" s="175"/>
      <c r="P113" s="176"/>
      <c r="Q113" s="175"/>
      <c r="R113" s="175"/>
      <c r="S113" s="176"/>
      <c r="T113" s="175"/>
      <c r="U113" s="176"/>
      <c r="V113" s="175"/>
      <c r="W113" s="175"/>
      <c r="X113" s="175"/>
      <c r="Y113" s="175"/>
      <c r="Z113" s="175"/>
      <c r="AA113" s="175"/>
      <c r="AD113" s="65"/>
      <c r="AE113" s="77"/>
      <c r="AF113" s="222"/>
      <c r="AG113" s="77"/>
      <c r="AH113" s="77"/>
      <c r="AI113" s="222"/>
      <c r="AN113" s="222"/>
    </row>
    <row r="114" spans="3:66" s="218" customFormat="1" ht="20.25" customHeight="1">
      <c r="C114" s="219"/>
      <c r="D114" s="219"/>
      <c r="E114" s="90"/>
      <c r="F114" s="164"/>
      <c r="G114" s="164"/>
      <c r="H114" s="164"/>
      <c r="I114" s="175"/>
      <c r="J114" s="175"/>
      <c r="K114" s="175"/>
      <c r="L114" s="175"/>
      <c r="M114" s="175"/>
      <c r="N114" s="176"/>
      <c r="O114" s="175"/>
      <c r="P114" s="176"/>
      <c r="Q114" s="175"/>
      <c r="R114" s="175"/>
      <c r="S114" s="176"/>
      <c r="T114" s="175"/>
      <c r="U114" s="176"/>
      <c r="V114" s="175"/>
      <c r="W114" s="175"/>
      <c r="X114" s="175"/>
      <c r="Y114" s="175"/>
      <c r="Z114" s="175"/>
      <c r="AA114" s="175"/>
      <c r="AD114" s="65"/>
      <c r="AE114" s="77"/>
      <c r="AF114" s="222"/>
      <c r="AG114" s="77"/>
      <c r="AH114" s="77"/>
      <c r="AI114" s="222"/>
      <c r="AN114" s="222"/>
    </row>
    <row r="115" spans="3:66" s="218" customFormat="1" ht="20.25" customHeight="1">
      <c r="C115" s="219"/>
      <c r="D115" s="219"/>
      <c r="E115" s="90"/>
      <c r="F115" s="164"/>
      <c r="G115" s="164"/>
      <c r="H115" s="164"/>
      <c r="I115" s="175"/>
      <c r="J115" s="175"/>
      <c r="K115" s="175"/>
      <c r="L115" s="175"/>
      <c r="M115" s="175"/>
      <c r="N115" s="176"/>
      <c r="O115" s="175"/>
      <c r="P115" s="176"/>
      <c r="Q115" s="175"/>
      <c r="R115" s="175"/>
      <c r="S115" s="176"/>
      <c r="T115" s="175"/>
      <c r="U115" s="176"/>
      <c r="V115" s="175"/>
      <c r="W115" s="175"/>
      <c r="X115" s="175"/>
      <c r="Y115" s="175"/>
      <c r="Z115" s="175"/>
      <c r="AA115" s="175"/>
      <c r="AD115" s="65"/>
      <c r="AE115" s="77"/>
      <c r="AF115" s="222"/>
      <c r="AG115" s="77"/>
      <c r="AH115" s="77"/>
      <c r="AI115" s="222"/>
      <c r="AN115" s="222"/>
    </row>
    <row r="116" spans="3:66" s="218" customFormat="1" ht="20.25" customHeight="1">
      <c r="C116" s="219"/>
      <c r="D116" s="219"/>
      <c r="E116" s="90"/>
      <c r="F116" s="164"/>
      <c r="G116" s="164"/>
      <c r="H116" s="164"/>
      <c r="I116" s="175"/>
      <c r="J116" s="175"/>
      <c r="K116" s="175"/>
      <c r="L116" s="175"/>
      <c r="M116" s="175"/>
      <c r="N116" s="176"/>
      <c r="O116" s="175"/>
      <c r="P116" s="176"/>
      <c r="Q116" s="175"/>
      <c r="R116" s="175"/>
      <c r="S116" s="176"/>
      <c r="T116" s="175"/>
      <c r="U116" s="176"/>
      <c r="V116" s="175"/>
      <c r="W116" s="175"/>
      <c r="X116" s="175"/>
      <c r="Y116" s="175"/>
      <c r="Z116" s="175"/>
      <c r="AA116" s="175"/>
      <c r="AD116" s="65"/>
      <c r="AE116" s="225"/>
      <c r="AF116" s="80"/>
      <c r="AG116" s="226"/>
      <c r="AH116" s="225"/>
      <c r="AI116" s="227"/>
      <c r="AJ116" s="76"/>
      <c r="AK116" s="76"/>
      <c r="AL116" s="76"/>
      <c r="AM116" s="76"/>
      <c r="AN116" s="227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</row>
    <row r="117" spans="3:66" s="218" customFormat="1" ht="20.25" customHeight="1">
      <c r="C117" s="219"/>
      <c r="D117" s="219"/>
      <c r="E117" s="90"/>
      <c r="F117" s="164"/>
      <c r="G117" s="164"/>
      <c r="H117" s="164"/>
      <c r="I117" s="175"/>
      <c r="J117" s="175"/>
      <c r="K117" s="175"/>
      <c r="L117" s="175"/>
      <c r="M117" s="175"/>
      <c r="N117" s="176"/>
      <c r="O117" s="175"/>
      <c r="P117" s="176"/>
      <c r="Q117" s="175"/>
      <c r="R117" s="175"/>
      <c r="S117" s="176"/>
      <c r="T117" s="175"/>
      <c r="U117" s="176"/>
      <c r="V117" s="175"/>
      <c r="W117" s="175"/>
      <c r="X117" s="175"/>
      <c r="Y117" s="175"/>
      <c r="Z117" s="175"/>
      <c r="AA117" s="175"/>
      <c r="AD117" s="65"/>
      <c r="AE117" s="225"/>
      <c r="AF117" s="80"/>
      <c r="AG117" s="226"/>
      <c r="AH117" s="225"/>
      <c r="AI117" s="227"/>
      <c r="AJ117" s="76"/>
      <c r="AK117" s="76"/>
      <c r="AL117" s="76"/>
      <c r="AM117" s="76"/>
      <c r="AN117" s="227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</row>
    <row r="118" spans="3:66" s="218" customFormat="1" ht="20.25" customHeight="1">
      <c r="C118" s="219"/>
      <c r="D118" s="219"/>
      <c r="E118" s="90"/>
      <c r="F118" s="164"/>
      <c r="G118" s="164"/>
      <c r="H118" s="164"/>
      <c r="I118" s="175"/>
      <c r="J118" s="175"/>
      <c r="K118" s="175"/>
      <c r="L118" s="175"/>
      <c r="M118" s="175"/>
      <c r="N118" s="176"/>
      <c r="O118" s="175"/>
      <c r="P118" s="176"/>
      <c r="Q118" s="175"/>
      <c r="R118" s="175"/>
      <c r="S118" s="176"/>
      <c r="T118" s="175"/>
      <c r="U118" s="176"/>
      <c r="V118" s="175"/>
      <c r="W118" s="175"/>
      <c r="X118" s="175"/>
      <c r="Y118" s="175"/>
      <c r="Z118" s="175"/>
      <c r="AA118" s="175"/>
      <c r="AC118" s="76"/>
      <c r="AD118" s="65"/>
      <c r="AE118" s="225"/>
      <c r="AF118" s="80"/>
      <c r="AG118" s="226"/>
      <c r="AH118" s="225"/>
      <c r="AI118" s="227"/>
      <c r="AJ118" s="76"/>
      <c r="AK118" s="76"/>
      <c r="AL118" s="76"/>
      <c r="AM118" s="76"/>
      <c r="AN118" s="227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</row>
    <row r="119" spans="3:66" ht="20.25" customHeight="1"/>
    <row r="120" spans="3:66" ht="20.25" customHeight="1"/>
    <row r="121" spans="3:66" ht="20.25" customHeight="1"/>
    <row r="122" spans="3:66" ht="20.25" customHeight="1"/>
    <row r="123" spans="3:66" ht="20.25" customHeight="1"/>
    <row r="124" spans="3:66" ht="20.25" customHeight="1"/>
    <row r="125" spans="3:66" ht="20.25" customHeight="1"/>
    <row r="126" spans="3:66" ht="20.25" customHeight="1"/>
    <row r="127" spans="3:66" ht="20.25" customHeight="1"/>
    <row r="128" spans="3:66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</sheetData>
  <sheetProtection selectLockedCells="1" selectUnlockedCells="1"/>
  <mergeCells count="51">
    <mergeCell ref="AE4:AG4"/>
    <mergeCell ref="AI4:BA4"/>
    <mergeCell ref="C1:E1"/>
    <mergeCell ref="I2:M2"/>
    <mergeCell ref="I3:K3"/>
    <mergeCell ref="L3:M3"/>
    <mergeCell ref="N3:O3"/>
    <mergeCell ref="P3:T3"/>
    <mergeCell ref="P8:T8"/>
    <mergeCell ref="I4:K4"/>
    <mergeCell ref="L4:M4"/>
    <mergeCell ref="N4:O4"/>
    <mergeCell ref="P4:T4"/>
    <mergeCell ref="F7:G7"/>
    <mergeCell ref="I7:O7"/>
    <mergeCell ref="I8:K8"/>
    <mergeCell ref="L8:M8"/>
    <mergeCell ref="N8:O8"/>
    <mergeCell ref="F15:G15"/>
    <mergeCell ref="I9:K9"/>
    <mergeCell ref="L9:M9"/>
    <mergeCell ref="N9:O9"/>
    <mergeCell ref="F11:G11"/>
    <mergeCell ref="I12:M12"/>
    <mergeCell ref="F13:G13"/>
    <mergeCell ref="I13:K13"/>
    <mergeCell ref="L13:M13"/>
    <mergeCell ref="N13:O13"/>
    <mergeCell ref="I19:K19"/>
    <mergeCell ref="L19:M19"/>
    <mergeCell ref="N19:O19"/>
    <mergeCell ref="P13:T13"/>
    <mergeCell ref="I14:K14"/>
    <mergeCell ref="L14:M14"/>
    <mergeCell ref="N14:O14"/>
    <mergeCell ref="P14:T14"/>
    <mergeCell ref="I17:N17"/>
    <mergeCell ref="I18:K18"/>
    <mergeCell ref="L18:M18"/>
    <mergeCell ref="N18:O18"/>
    <mergeCell ref="P18:T18"/>
    <mergeCell ref="I26:M26"/>
    <mergeCell ref="AE36:AG36"/>
    <mergeCell ref="AG55:AH55"/>
    <mergeCell ref="I22:M22"/>
    <mergeCell ref="I23:K23"/>
    <mergeCell ref="L23:O23"/>
    <mergeCell ref="P23:T23"/>
    <mergeCell ref="I24:K24"/>
    <mergeCell ref="L24:O24"/>
    <mergeCell ref="P24:T24"/>
  </mergeCells>
  <phoneticPr fontId="4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>
                <anchor moveWithCells="1" sizeWithCells="1">
                  <from>
                    <xdr:col>22</xdr:col>
                    <xdr:colOff>85725</xdr:colOff>
                    <xdr:row>21</xdr:row>
                    <xdr:rowOff>266700</xdr:rowOff>
                  </from>
                  <to>
                    <xdr:col>26</xdr:col>
                    <xdr:colOff>333375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Drop Down 4">
              <controlPr defaultSize="0" autoLine="0" autoPict="0">
                <anchor moveWithCells="1" sizeWithCells="1">
                  <from>
                    <xdr:col>22</xdr:col>
                    <xdr:colOff>95250</xdr:colOff>
                    <xdr:row>17</xdr:row>
                    <xdr:rowOff>47625</xdr:rowOff>
                  </from>
                  <to>
                    <xdr:col>26</xdr:col>
                    <xdr:colOff>342900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 sizeWithCells="1">
                  <from>
                    <xdr:col>22</xdr:col>
                    <xdr:colOff>95250</xdr:colOff>
                    <xdr:row>12</xdr:row>
                    <xdr:rowOff>19050</xdr:rowOff>
                  </from>
                  <to>
                    <xdr:col>26</xdr:col>
                    <xdr:colOff>342900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Drop Down 2">
              <controlPr defaultSize="0" autoLine="0" autoPict="0">
                <anchor moveWithCells="1" sizeWithCells="1">
                  <from>
                    <xdr:col>22</xdr:col>
                    <xdr:colOff>95250</xdr:colOff>
                    <xdr:row>7</xdr:row>
                    <xdr:rowOff>28575</xdr:rowOff>
                  </from>
                  <to>
                    <xdr:col>26</xdr:col>
                    <xdr:colOff>342900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8" name="Drop Down 1">
              <controlPr defaultSize="0" autoLine="0" autoPict="0">
                <anchor moveWithCells="1" sizeWithCells="1">
                  <from>
                    <xdr:col>22</xdr:col>
                    <xdr:colOff>95250</xdr:colOff>
                    <xdr:row>2</xdr:row>
                    <xdr:rowOff>38100</xdr:rowOff>
                  </from>
                  <to>
                    <xdr:col>26</xdr:col>
                    <xdr:colOff>342900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indexed="10"/>
  </sheetPr>
  <dimension ref="B1:AM71"/>
  <sheetViews>
    <sheetView workbookViewId="0">
      <pane xSplit="82" ySplit="44" topLeftCell="CI82" activePane="bottomRight" state="frozen"/>
      <selection pane="topRight" activeCell="CE1" sqref="CE1"/>
      <selection pane="bottomLeft" activeCell="A45" sqref="A45"/>
      <selection pane="bottomRight" activeCell="F27" sqref="F27"/>
    </sheetView>
  </sheetViews>
  <sheetFormatPr defaultRowHeight="14.25" customHeight="1"/>
  <cols>
    <col min="1" max="1" width="4.25" style="1" customWidth="1"/>
    <col min="2" max="2" width="31.625" style="25" customWidth="1"/>
    <col min="3" max="8" width="14.75" style="1" customWidth="1"/>
    <col min="9" max="9" width="9.75" style="1" customWidth="1"/>
    <col min="10" max="10" width="12.875" style="1" hidden="1" customWidth="1"/>
    <col min="11" max="11" width="18.875" style="47" hidden="1" customWidth="1"/>
    <col min="12" max="12" width="11.625" style="1" hidden="1" customWidth="1"/>
    <col min="13" max="15" width="14.75" style="1" hidden="1" customWidth="1"/>
    <col min="16" max="16" width="15" style="1" hidden="1" customWidth="1"/>
    <col min="17" max="17" width="12.875" style="1" hidden="1" customWidth="1"/>
    <col min="18" max="18" width="19.125" style="1" hidden="1" customWidth="1"/>
    <col min="19" max="19" width="20.75" style="25" hidden="1" customWidth="1"/>
    <col min="20" max="20" width="14.25" style="1" hidden="1" customWidth="1"/>
    <col min="21" max="21" width="16.25" style="1" hidden="1" customWidth="1"/>
    <col min="22" max="22" width="15.125" style="1" hidden="1" customWidth="1"/>
    <col min="23" max="24" width="15.5" style="1" hidden="1" customWidth="1"/>
    <col min="25" max="26" width="17.875" style="1" hidden="1" customWidth="1"/>
    <col min="27" max="37" width="0" style="1" hidden="1" customWidth="1"/>
    <col min="38" max="38" width="9.375" style="1" customWidth="1"/>
    <col min="39" max="39" width="9.375" style="40" customWidth="1"/>
    <col min="40" max="87" width="9.375" style="1" customWidth="1"/>
    <col min="88" max="99" width="2.125" style="1" customWidth="1"/>
    <col min="100" max="16384" width="9" style="1"/>
  </cols>
  <sheetData>
    <row r="1" spans="2:39" ht="69" customHeight="1" thickBot="1">
      <c r="B1" s="338"/>
      <c r="C1" s="338"/>
      <c r="D1" s="338"/>
      <c r="E1" s="338"/>
      <c r="F1" s="338"/>
      <c r="G1" s="338"/>
      <c r="H1" s="338"/>
      <c r="J1" s="2" t="s">
        <v>0</v>
      </c>
      <c r="K1" s="3">
        <v>1</v>
      </c>
      <c r="L1" s="4" t="s">
        <v>1</v>
      </c>
      <c r="M1" s="4" t="s">
        <v>2</v>
      </c>
      <c r="N1" s="4" t="s">
        <v>3</v>
      </c>
      <c r="O1" s="4" t="s">
        <v>4</v>
      </c>
      <c r="P1" s="4" t="s">
        <v>5</v>
      </c>
      <c r="Q1" s="4" t="s">
        <v>6</v>
      </c>
      <c r="R1" s="2" t="s">
        <v>7</v>
      </c>
      <c r="S1" s="5">
        <v>5</v>
      </c>
      <c r="T1" s="6" t="s">
        <v>8</v>
      </c>
      <c r="U1" s="6" t="s">
        <v>9</v>
      </c>
      <c r="V1" s="6" t="s">
        <v>10</v>
      </c>
      <c r="W1" s="6" t="s">
        <v>11</v>
      </c>
      <c r="X1" s="6" t="s">
        <v>12</v>
      </c>
      <c r="AM1" s="7"/>
    </row>
    <row r="2" spans="2:39" ht="15" customHeight="1">
      <c r="B2" s="337"/>
      <c r="C2" s="332" t="s">
        <v>13</v>
      </c>
      <c r="D2" s="332" t="s">
        <v>14</v>
      </c>
      <c r="E2" s="332" t="s">
        <v>15</v>
      </c>
      <c r="F2" s="332" t="s">
        <v>16</v>
      </c>
      <c r="G2" s="332" t="s">
        <v>17</v>
      </c>
      <c r="H2" s="330" t="s">
        <v>18</v>
      </c>
      <c r="J2" s="8">
        <v>1</v>
      </c>
      <c r="K2" s="9" t="s">
        <v>19</v>
      </c>
      <c r="L2" s="10" t="s">
        <v>20</v>
      </c>
      <c r="M2" s="8">
        <v>0.10197199999999999</v>
      </c>
      <c r="N2" s="8">
        <v>101.97199999999999</v>
      </c>
      <c r="O2" s="8">
        <v>0.22480900000000001</v>
      </c>
      <c r="P2" s="11">
        <v>1E-4</v>
      </c>
      <c r="Q2" s="8">
        <v>3.59694</v>
      </c>
      <c r="R2" s="8">
        <v>1</v>
      </c>
      <c r="S2" s="9" t="s">
        <v>21</v>
      </c>
      <c r="T2" s="12" t="s">
        <v>20</v>
      </c>
      <c r="U2" s="12">
        <v>0.10197199999999999</v>
      </c>
      <c r="V2" s="12">
        <v>101972</v>
      </c>
      <c r="W2" s="12">
        <v>0.73756200000000005</v>
      </c>
      <c r="X2" s="12">
        <v>8.8507499999999997</v>
      </c>
      <c r="AM2" s="335"/>
    </row>
    <row r="3" spans="2:39" ht="15" customHeight="1" thickBot="1">
      <c r="B3" s="337"/>
      <c r="C3" s="333"/>
      <c r="D3" s="333"/>
      <c r="E3" s="333"/>
      <c r="F3" s="333"/>
      <c r="G3" s="333"/>
      <c r="H3" s="331"/>
      <c r="J3" s="8">
        <v>2</v>
      </c>
      <c r="K3" s="9" t="s">
        <v>22</v>
      </c>
      <c r="L3" s="10">
        <v>9.8066499999999994</v>
      </c>
      <c r="M3" s="8" t="s">
        <v>20</v>
      </c>
      <c r="N3" s="8">
        <v>1000</v>
      </c>
      <c r="O3" s="13">
        <v>2.2046199999999998</v>
      </c>
      <c r="P3" s="8">
        <v>9.8400000000000007E-4</v>
      </c>
      <c r="Q3" s="8">
        <v>35.274000000000001</v>
      </c>
      <c r="R3" s="8">
        <v>2</v>
      </c>
      <c r="S3" s="9" t="s">
        <v>23</v>
      </c>
      <c r="T3" s="12">
        <v>9.8066499999999994</v>
      </c>
      <c r="U3" s="12" t="s">
        <v>20</v>
      </c>
      <c r="V3" s="12">
        <v>100000</v>
      </c>
      <c r="W3" s="12">
        <v>7.2330100000000002</v>
      </c>
      <c r="X3" s="12">
        <v>86.796199999999999</v>
      </c>
      <c r="AM3" s="335"/>
    </row>
    <row r="4" spans="2:39" ht="18.75" customHeight="1" thickBot="1">
      <c r="B4" s="337"/>
      <c r="C4" s="14" t="str">
        <f>VLOOKUP($K$1,$J$2:$Q$7,3,FALSE)</f>
        <v>—</v>
      </c>
      <c r="D4" s="15">
        <f>VLOOKUP($K$1,$J$2:$Q$7,4,FALSE)</f>
        <v>0.10197199999999999</v>
      </c>
      <c r="E4" s="15">
        <f>VLOOKUP($K$1,$J$2:$Q$7,5,FALSE)</f>
        <v>101.97199999999999</v>
      </c>
      <c r="F4" s="15">
        <f>VLOOKUP($K$1,$J$2:$Q$7,6,FALSE)</f>
        <v>0.22480900000000001</v>
      </c>
      <c r="G4" s="15">
        <f>VLOOKUP($K$1,$J$2:$Q$7,7,FALSE)</f>
        <v>1E-4</v>
      </c>
      <c r="H4" s="16">
        <f>VLOOKUP($K$1,$J$2:$Q$7,8,FALSE)</f>
        <v>3.59694</v>
      </c>
      <c r="J4" s="8">
        <v>3</v>
      </c>
      <c r="K4" s="9" t="s">
        <v>24</v>
      </c>
      <c r="L4" s="10">
        <v>9.8069999999999997E-3</v>
      </c>
      <c r="M4" s="8">
        <v>1E-3</v>
      </c>
      <c r="N4" s="8" t="s">
        <v>20</v>
      </c>
      <c r="O4" s="8">
        <v>2.2049999999999999E-3</v>
      </c>
      <c r="P4" s="8">
        <v>9.9999999999999995E-7</v>
      </c>
      <c r="Q4" s="17">
        <f>Q3/1000</f>
        <v>3.5274E-2</v>
      </c>
      <c r="R4" s="8">
        <v>3</v>
      </c>
      <c r="S4" s="9" t="s">
        <v>25</v>
      </c>
      <c r="T4" s="12">
        <v>9.7999999999999997E-5</v>
      </c>
      <c r="U4" s="12">
        <v>1.0000000000000001E-5</v>
      </c>
      <c r="V4" s="12" t="s">
        <v>20</v>
      </c>
      <c r="W4" s="12">
        <v>7.2000000000000002E-5</v>
      </c>
      <c r="X4" s="12">
        <v>8.6799999999999996E-4</v>
      </c>
      <c r="AM4" s="335"/>
    </row>
    <row r="5" spans="2:39" ht="15" customHeight="1">
      <c r="B5" s="336"/>
      <c r="C5" s="339" t="s">
        <v>26</v>
      </c>
      <c r="D5" s="339" t="s">
        <v>27</v>
      </c>
      <c r="E5" s="339" t="s">
        <v>28</v>
      </c>
      <c r="F5" s="339" t="s">
        <v>29</v>
      </c>
      <c r="G5" s="339" t="s">
        <v>30</v>
      </c>
      <c r="H5" s="340"/>
      <c r="J5" s="8">
        <v>4</v>
      </c>
      <c r="K5" s="9" t="s">
        <v>31</v>
      </c>
      <c r="L5" s="10">
        <v>4.4482200000000001</v>
      </c>
      <c r="M5" s="8">
        <v>0.453592</v>
      </c>
      <c r="N5" s="8">
        <v>453.59199999999998</v>
      </c>
      <c r="O5" s="8" t="s">
        <v>20</v>
      </c>
      <c r="P5" s="8">
        <v>4.46E-4</v>
      </c>
      <c r="Q5" s="8">
        <v>16</v>
      </c>
      <c r="R5" s="8">
        <v>4</v>
      </c>
      <c r="S5" s="9" t="s">
        <v>32</v>
      </c>
      <c r="T5" s="12">
        <v>1.35582</v>
      </c>
      <c r="U5" s="12">
        <v>0.13825499999999999</v>
      </c>
      <c r="V5" s="12">
        <v>13825.5</v>
      </c>
      <c r="W5" s="12" t="s">
        <v>20</v>
      </c>
      <c r="X5" s="12">
        <v>12</v>
      </c>
      <c r="AM5" s="334"/>
    </row>
    <row r="6" spans="2:39" ht="15" customHeight="1" thickBot="1">
      <c r="B6" s="337"/>
      <c r="C6" s="333"/>
      <c r="D6" s="333"/>
      <c r="E6" s="333"/>
      <c r="F6" s="333"/>
      <c r="G6" s="333"/>
      <c r="H6" s="331"/>
      <c r="J6" s="8">
        <v>5</v>
      </c>
      <c r="K6" s="9" t="s">
        <v>33</v>
      </c>
      <c r="L6" s="10">
        <v>9964.02</v>
      </c>
      <c r="M6" s="8">
        <v>1016.05</v>
      </c>
      <c r="N6" s="8">
        <v>1016046</v>
      </c>
      <c r="O6" s="8">
        <v>2240</v>
      </c>
      <c r="P6" s="8" t="s">
        <v>20</v>
      </c>
      <c r="Q6" s="8">
        <v>35840</v>
      </c>
      <c r="R6" s="8">
        <v>5</v>
      </c>
      <c r="S6" s="9" t="s">
        <v>34</v>
      </c>
      <c r="T6" s="12">
        <v>0.112985</v>
      </c>
      <c r="U6" s="12">
        <v>1.1521E-2</v>
      </c>
      <c r="V6" s="12">
        <v>1152.1199999999999</v>
      </c>
      <c r="W6" s="12">
        <v>8.3333000000000004E-2</v>
      </c>
      <c r="X6" s="12" t="s">
        <v>20</v>
      </c>
      <c r="AM6" s="335"/>
    </row>
    <row r="7" spans="2:39" ht="18.75" customHeight="1" thickBot="1">
      <c r="B7" s="337"/>
      <c r="C7" s="18">
        <f>VLOOKUP($S$1,$R$2:$X$6,3,FALSE)</f>
        <v>0.112985</v>
      </c>
      <c r="D7" s="19">
        <f>VLOOKUP($S$1,$R$2:$X$6,4,FALSE)</f>
        <v>1.1521E-2</v>
      </c>
      <c r="E7" s="19">
        <f>VLOOKUP($S$1,$R$2:$X$6,5,FALSE)</f>
        <v>1152.1199999999999</v>
      </c>
      <c r="F7" s="19">
        <f>VLOOKUP($S$1,$R$2:$X$6,6,FALSE)</f>
        <v>8.3333000000000004E-2</v>
      </c>
      <c r="G7" s="19" t="str">
        <f>VLOOKUP($S$1,$R$2:$X$6,7,FALSE)</f>
        <v>—</v>
      </c>
      <c r="H7" s="20"/>
      <c r="J7" s="8">
        <v>6</v>
      </c>
      <c r="K7" s="9" t="s">
        <v>35</v>
      </c>
      <c r="L7" s="10">
        <v>0.27801399999999998</v>
      </c>
      <c r="M7" s="8">
        <v>2.83495E-2</v>
      </c>
      <c r="N7" s="8">
        <v>28.349499999999999</v>
      </c>
      <c r="O7" s="13">
        <v>6.25E-2</v>
      </c>
      <c r="P7" s="21">
        <f>2.79018*10^-5</f>
        <v>2.7901800000000001E-5</v>
      </c>
      <c r="Q7" s="8" t="s">
        <v>20</v>
      </c>
      <c r="R7" s="8"/>
      <c r="S7" s="22"/>
      <c r="AM7" s="335"/>
    </row>
    <row r="8" spans="2:39" ht="16.5" customHeight="1">
      <c r="B8" s="336"/>
      <c r="C8" s="332" t="s">
        <v>36</v>
      </c>
      <c r="D8" s="332" t="s">
        <v>37</v>
      </c>
      <c r="E8" s="332" t="s">
        <v>38</v>
      </c>
      <c r="F8" s="332" t="s">
        <v>39</v>
      </c>
      <c r="G8" s="332" t="s">
        <v>40</v>
      </c>
      <c r="H8" s="330" t="s">
        <v>41</v>
      </c>
      <c r="J8" s="2" t="s">
        <v>42</v>
      </c>
      <c r="K8" s="23">
        <v>1</v>
      </c>
      <c r="L8" s="24" t="s">
        <v>43</v>
      </c>
      <c r="M8" s="24" t="s">
        <v>44</v>
      </c>
      <c r="N8" s="24" t="s">
        <v>45</v>
      </c>
      <c r="O8" s="24" t="s">
        <v>46</v>
      </c>
      <c r="P8" s="24" t="s">
        <v>47</v>
      </c>
      <c r="Q8" s="24" t="s">
        <v>48</v>
      </c>
      <c r="AM8" s="334"/>
    </row>
    <row r="9" spans="2:39" ht="15" customHeight="1" thickBot="1">
      <c r="B9" s="337"/>
      <c r="C9" s="333"/>
      <c r="D9" s="333"/>
      <c r="E9" s="333"/>
      <c r="F9" s="333"/>
      <c r="G9" s="333"/>
      <c r="H9" s="331"/>
      <c r="J9" s="8">
        <v>1</v>
      </c>
      <c r="K9" s="26" t="s">
        <v>49</v>
      </c>
      <c r="L9" s="8" t="s">
        <v>20</v>
      </c>
      <c r="M9" s="8">
        <v>0.10197199999999999</v>
      </c>
      <c r="N9" s="8">
        <v>10.1972</v>
      </c>
      <c r="O9" s="8">
        <v>0.145038</v>
      </c>
      <c r="P9" s="8">
        <v>6.4749000000000001E-2</v>
      </c>
      <c r="Q9" s="27">
        <f>1/L14</f>
        <v>101.97162129779282</v>
      </c>
      <c r="AM9" s="335"/>
    </row>
    <row r="10" spans="2:39" ht="18.75" customHeight="1" thickBot="1">
      <c r="B10" s="337"/>
      <c r="C10" s="18" t="str">
        <f>VLOOKUP($K$8,$J$9:$Q$14,3,FALSE)</f>
        <v>—</v>
      </c>
      <c r="D10" s="19">
        <f>VLOOKUP($K$8,$J$9:$Q$14,4,FALSE)</f>
        <v>0.10197199999999999</v>
      </c>
      <c r="E10" s="19">
        <f>VLOOKUP($K$8,$J$9:$Q$14,5,FALSE)</f>
        <v>10.1972</v>
      </c>
      <c r="F10" s="19">
        <f>VLOOKUP($K$8,$J$9:$Q$14,6,FALSE)</f>
        <v>0.145038</v>
      </c>
      <c r="G10" s="19">
        <f>VLOOKUP($K$8,$J$9:$Q$14,7,FALSE)</f>
        <v>6.4749000000000001E-2</v>
      </c>
      <c r="H10" s="20">
        <f>VLOOKUP($K$8,$J$9:$Q$14,8,FALSE)</f>
        <v>101.97162129779282</v>
      </c>
      <c r="J10" s="8">
        <v>2</v>
      </c>
      <c r="K10" s="26" t="s">
        <v>50</v>
      </c>
      <c r="L10" s="8">
        <v>9.8066499999999994</v>
      </c>
      <c r="M10" s="8" t="s">
        <v>20</v>
      </c>
      <c r="N10" s="8">
        <v>100</v>
      </c>
      <c r="O10" s="8">
        <v>1.4223300000000001</v>
      </c>
      <c r="P10" s="8">
        <v>0.63497099999999995</v>
      </c>
      <c r="Q10" s="8">
        <f>1/M14</f>
        <v>1000</v>
      </c>
      <c r="AM10" s="335"/>
    </row>
    <row r="11" spans="2:39" ht="15" customHeight="1">
      <c r="B11" s="336"/>
      <c r="C11" s="332" t="s">
        <v>51</v>
      </c>
      <c r="D11" s="332" t="s">
        <v>52</v>
      </c>
      <c r="E11" s="332" t="s">
        <v>53</v>
      </c>
      <c r="F11" s="332" t="s">
        <v>54</v>
      </c>
      <c r="G11" s="332" t="s">
        <v>55</v>
      </c>
      <c r="H11" s="330" t="s">
        <v>56</v>
      </c>
      <c r="J11" s="8">
        <v>3</v>
      </c>
      <c r="K11" s="26" t="s">
        <v>57</v>
      </c>
      <c r="L11" s="8">
        <v>9.8067000000000001E-2</v>
      </c>
      <c r="M11" s="8">
        <v>0.01</v>
      </c>
      <c r="N11" s="8" t="s">
        <v>20</v>
      </c>
      <c r="O11" s="8">
        <v>1.4223E-2</v>
      </c>
      <c r="P11" s="8">
        <v>6.3499999999999997E-3</v>
      </c>
      <c r="Q11" s="8">
        <f>1/N14</f>
        <v>10</v>
      </c>
      <c r="AM11" s="334"/>
    </row>
    <row r="12" spans="2:39" ht="15" customHeight="1" thickBot="1">
      <c r="B12" s="337"/>
      <c r="C12" s="333"/>
      <c r="D12" s="333"/>
      <c r="E12" s="333"/>
      <c r="F12" s="333"/>
      <c r="G12" s="333"/>
      <c r="H12" s="331"/>
      <c r="J12" s="8">
        <v>4</v>
      </c>
      <c r="K12" s="26" t="s">
        <v>58</v>
      </c>
      <c r="L12" s="8">
        <v>6.8947599999999998</v>
      </c>
      <c r="M12" s="8">
        <v>0.70306999999999997</v>
      </c>
      <c r="N12" s="8">
        <v>70.307000000000002</v>
      </c>
      <c r="O12" s="8" t="s">
        <v>20</v>
      </c>
      <c r="P12" s="8">
        <v>0.44642900000000002</v>
      </c>
      <c r="Q12" s="11">
        <f>1/O14</f>
        <v>0.70308160668208763</v>
      </c>
      <c r="AM12" s="335"/>
    </row>
    <row r="13" spans="2:39" ht="18.75" customHeight="1" thickBot="1">
      <c r="B13" s="337"/>
      <c r="C13" s="18" t="str">
        <f>VLOOKUP($K$15,$J$16:$Q$21,3,FALSE)</f>
        <v>—</v>
      </c>
      <c r="D13" s="19">
        <f>VLOOKUP($K$15,$J$16:$Q$21,4,FALSE)</f>
        <v>9.9999999999999995E-7</v>
      </c>
      <c r="E13" s="19">
        <f>VLOOKUP($K$15,$J$16:$Q$21,5,FALSE)</f>
        <v>1.0000000000000001E-5</v>
      </c>
      <c r="F13" s="19">
        <f>VLOOKUP($K$15,$J$16:$Q$21,6,FALSE)</f>
        <v>1.45E-4</v>
      </c>
      <c r="G13" s="19">
        <f>VLOOKUP($K$15,$J$16:$Q$21,7,FALSE)</f>
        <v>0.10197199999999999</v>
      </c>
      <c r="H13" s="20">
        <f>VLOOKUP($K$15,$J$16:$Q$21,8,FALSE)</f>
        <v>0.01</v>
      </c>
      <c r="J13" s="8">
        <v>5</v>
      </c>
      <c r="K13" s="26" t="s">
        <v>59</v>
      </c>
      <c r="L13" s="8">
        <v>15.4443</v>
      </c>
      <c r="M13" s="8">
        <v>1.5748800000000001</v>
      </c>
      <c r="N13" s="8">
        <v>157.488</v>
      </c>
      <c r="O13" s="8">
        <v>2.2400000000000002</v>
      </c>
      <c r="P13" s="8" t="s">
        <v>20</v>
      </c>
      <c r="Q13" s="8"/>
      <c r="AM13" s="335"/>
    </row>
    <row r="14" spans="2:39" ht="15" customHeight="1">
      <c r="B14" s="336"/>
      <c r="C14" s="28" t="s">
        <v>60</v>
      </c>
      <c r="D14" s="28" t="s">
        <v>61</v>
      </c>
      <c r="E14" s="341" t="s">
        <v>62</v>
      </c>
      <c r="F14" s="341" t="s">
        <v>63</v>
      </c>
      <c r="G14" s="341" t="s">
        <v>64</v>
      </c>
      <c r="H14" s="343" t="s">
        <v>65</v>
      </c>
      <c r="J14" s="8">
        <v>6</v>
      </c>
      <c r="K14" s="26" t="s">
        <v>66</v>
      </c>
      <c r="L14" s="8">
        <f>M14*9.80665</f>
        <v>9.8066500000000001E-3</v>
      </c>
      <c r="M14" s="8">
        <v>1E-3</v>
      </c>
      <c r="N14" s="8">
        <v>0.1</v>
      </c>
      <c r="O14" s="8">
        <v>1.42231</v>
      </c>
      <c r="P14" s="8"/>
      <c r="Q14" s="8" t="s">
        <v>20</v>
      </c>
      <c r="AM14" s="334"/>
    </row>
    <row r="15" spans="2:39" ht="15" customHeight="1" thickBot="1">
      <c r="B15" s="337"/>
      <c r="C15" s="29" t="s">
        <v>67</v>
      </c>
      <c r="D15" s="29" t="s">
        <v>68</v>
      </c>
      <c r="E15" s="342"/>
      <c r="F15" s="342"/>
      <c r="G15" s="345"/>
      <c r="H15" s="344"/>
      <c r="J15" s="2" t="s">
        <v>69</v>
      </c>
      <c r="K15" s="23">
        <v>1</v>
      </c>
      <c r="L15" s="24" t="s">
        <v>70</v>
      </c>
      <c r="M15" s="24" t="s">
        <v>71</v>
      </c>
      <c r="N15" s="24" t="s">
        <v>45</v>
      </c>
      <c r="O15" s="30" t="s">
        <v>72</v>
      </c>
      <c r="P15" s="24" t="s">
        <v>73</v>
      </c>
      <c r="Q15" s="24" t="s">
        <v>74</v>
      </c>
      <c r="AM15" s="335"/>
    </row>
    <row r="16" spans="2:39" ht="18.75" customHeight="1" thickBot="1">
      <c r="B16" s="337"/>
      <c r="C16" s="31">
        <f>VLOOKUP($K$22,$J$23:$Q$28,3,FALSE)</f>
        <v>4184.1000000000004</v>
      </c>
      <c r="D16" s="32">
        <f>VLOOKUP($K$22,$J$23:$Q$28,4,FALSE)</f>
        <v>4.1840999999999999</v>
      </c>
      <c r="E16" s="32">
        <f>VLOOKUP($K$22,$J$23:$Q$28,5,FALSE)</f>
        <v>426.77800000000002</v>
      </c>
      <c r="F16" s="33" t="str">
        <f>VLOOKUP($K$22,$J$23:$Q$28,6,FALSE)</f>
        <v>—</v>
      </c>
      <c r="G16" s="33">
        <f>VLOOKUP($K$22,$J$23:$Q$28,7,FALSE)</f>
        <v>5.6109</v>
      </c>
      <c r="H16" s="34">
        <f>VLOOKUP($K$22,$J$23:$Q$28,8,FALSE)</f>
        <v>5.6904000000000003</v>
      </c>
      <c r="J16" s="8">
        <v>1</v>
      </c>
      <c r="K16" s="26" t="s">
        <v>75</v>
      </c>
      <c r="L16" s="8" t="s">
        <v>20</v>
      </c>
      <c r="M16" s="8">
        <v>9.9999999999999995E-7</v>
      </c>
      <c r="N16" s="8">
        <v>1.0000000000000001E-5</v>
      </c>
      <c r="O16" s="8">
        <v>1.45E-4</v>
      </c>
      <c r="P16" s="8">
        <v>0.10197199999999999</v>
      </c>
      <c r="Q16" s="8">
        <v>0.01</v>
      </c>
      <c r="AM16" s="335"/>
    </row>
    <row r="17" spans="2:39" ht="15" customHeight="1">
      <c r="B17" s="336"/>
      <c r="C17" s="332" t="s">
        <v>76</v>
      </c>
      <c r="D17" s="332" t="s">
        <v>77</v>
      </c>
      <c r="E17" s="332" t="s">
        <v>78</v>
      </c>
      <c r="F17" s="332" t="s">
        <v>79</v>
      </c>
      <c r="G17" s="332" t="s">
        <v>80</v>
      </c>
      <c r="H17" s="330" t="s">
        <v>81</v>
      </c>
      <c r="J17" s="8">
        <v>2</v>
      </c>
      <c r="K17" s="26" t="s">
        <v>82</v>
      </c>
      <c r="L17" s="8">
        <v>1000000</v>
      </c>
      <c r="M17" s="8" t="s">
        <v>20</v>
      </c>
      <c r="N17" s="8"/>
      <c r="O17" s="8"/>
      <c r="P17" s="8"/>
      <c r="Q17" s="8"/>
      <c r="AM17" s="334"/>
    </row>
    <row r="18" spans="2:39" ht="15" customHeight="1" thickBot="1">
      <c r="B18" s="337"/>
      <c r="C18" s="333"/>
      <c r="D18" s="333"/>
      <c r="E18" s="333"/>
      <c r="F18" s="333"/>
      <c r="G18" s="333"/>
      <c r="H18" s="331"/>
      <c r="J18" s="8">
        <v>3</v>
      </c>
      <c r="K18" s="26" t="s">
        <v>57</v>
      </c>
      <c r="L18" s="8">
        <v>98066.5</v>
      </c>
      <c r="M18" s="8"/>
      <c r="N18" s="8" t="s">
        <v>20</v>
      </c>
      <c r="O18" s="8">
        <v>14.2233</v>
      </c>
      <c r="P18" s="8">
        <v>10000</v>
      </c>
      <c r="Q18" s="8">
        <v>980.66499999999996</v>
      </c>
      <c r="AM18" s="335"/>
    </row>
    <row r="19" spans="2:39" ht="18.75" customHeight="1" thickBot="1">
      <c r="B19" s="337"/>
      <c r="C19" s="31">
        <f>VLOOKUP($K$29,$J$30:$Q$35,3,FALSE)</f>
        <v>4.5459999999999997E-3</v>
      </c>
      <c r="D19" s="32">
        <f>VLOOKUP($K$29,$J$30:$Q$35,4,FALSE)</f>
        <v>4.5460900000000004</v>
      </c>
      <c r="E19" s="32">
        <f>VLOOKUP($K$29,$J$30:$Q$35,5,FALSE)</f>
        <v>277.42</v>
      </c>
      <c r="F19" s="32" t="str">
        <f>VLOOKUP($K$29,$J$30:$Q$35,6,FALSE)</f>
        <v>—</v>
      </c>
      <c r="G19" s="32">
        <f>VLOOKUP($K$29,$J$30:$Q$35,7,FALSE)</f>
        <v>1.20095</v>
      </c>
      <c r="H19" s="35">
        <f>VLOOKUP($K$29,$J$30:$Q$35,8,FALSE)</f>
        <v>0</v>
      </c>
      <c r="J19" s="8">
        <v>4</v>
      </c>
      <c r="K19" s="26" t="s">
        <v>83</v>
      </c>
      <c r="L19" s="8">
        <v>6894.76</v>
      </c>
      <c r="M19" s="8"/>
      <c r="N19" s="8">
        <v>7.0306999999999994E-2</v>
      </c>
      <c r="O19" s="8" t="s">
        <v>20</v>
      </c>
      <c r="P19" s="8">
        <v>703.07</v>
      </c>
      <c r="Q19" s="8">
        <v>68.947599999999994</v>
      </c>
      <c r="AM19" s="335"/>
    </row>
    <row r="20" spans="2:39" ht="15" customHeight="1">
      <c r="B20" s="336"/>
      <c r="C20" s="332" t="s">
        <v>84</v>
      </c>
      <c r="D20" s="332" t="s">
        <v>85</v>
      </c>
      <c r="E20" s="332" t="s">
        <v>86</v>
      </c>
      <c r="F20" s="332" t="s">
        <v>87</v>
      </c>
      <c r="G20" s="332" t="s">
        <v>88</v>
      </c>
      <c r="H20" s="330" t="s">
        <v>89</v>
      </c>
      <c r="J20" s="8">
        <v>5</v>
      </c>
      <c r="K20" s="26" t="s">
        <v>90</v>
      </c>
      <c r="L20" s="8">
        <v>9.8066499999999994</v>
      </c>
      <c r="M20" s="8"/>
      <c r="N20" s="8">
        <v>1.02E-4</v>
      </c>
      <c r="O20" s="8">
        <v>1.4220000000000001E-3</v>
      </c>
      <c r="P20" s="8" t="s">
        <v>20</v>
      </c>
      <c r="Q20" s="8">
        <v>9.8067000000000001E-2</v>
      </c>
      <c r="AM20" s="334"/>
    </row>
    <row r="21" spans="2:39" ht="12.75" customHeight="1" thickBot="1">
      <c r="B21" s="337"/>
      <c r="C21" s="333"/>
      <c r="D21" s="333"/>
      <c r="E21" s="333"/>
      <c r="F21" s="333"/>
      <c r="G21" s="333"/>
      <c r="H21" s="331"/>
      <c r="J21" s="8">
        <v>6</v>
      </c>
      <c r="K21" s="26" t="s">
        <v>91</v>
      </c>
      <c r="L21" s="8">
        <v>100</v>
      </c>
      <c r="M21" s="8"/>
      <c r="N21" s="8">
        <v>1.0200000000000001E-3</v>
      </c>
      <c r="O21" s="8">
        <v>1.4504E-2</v>
      </c>
      <c r="P21" s="8">
        <v>10.1972</v>
      </c>
      <c r="Q21" s="8" t="s">
        <v>20</v>
      </c>
      <c r="AM21" s="335"/>
    </row>
    <row r="22" spans="2:39" ht="18.75" customHeight="1">
      <c r="B22" s="337"/>
      <c r="C22" s="31">
        <f>VLOOKUP($K$37,$J$38:$Q$43,3,FALSE)</f>
        <v>0.05</v>
      </c>
      <c r="D22" s="32">
        <f>VLOOKUP($K$37,$J$38:$Q$43,4,FALSE)</f>
        <v>50</v>
      </c>
      <c r="E22" s="32" t="str">
        <f>VLOOKUP($K$37,$J$38:$Q$43,5,FALSE)</f>
        <v>—</v>
      </c>
      <c r="F22" s="32">
        <f>VLOOKUP($K$37,$J$38:$Q$43,6,FALSE)</f>
        <v>4.9209999999999997E-2</v>
      </c>
      <c r="G22" s="32">
        <f>VLOOKUP($K$37,$J$38:$Q$43,7,FALSE)</f>
        <v>5.5115999999999998E-2</v>
      </c>
      <c r="H22" s="35">
        <f>VLOOKUP($K$37,$J$38:$Q$43,8,FALSE)</f>
        <v>110.23099999999999</v>
      </c>
      <c r="J22" s="2" t="s">
        <v>92</v>
      </c>
      <c r="K22" s="23">
        <v>4</v>
      </c>
      <c r="L22" s="4" t="s">
        <v>93</v>
      </c>
      <c r="M22" s="4" t="s">
        <v>94</v>
      </c>
      <c r="N22" s="4" t="s">
        <v>95</v>
      </c>
      <c r="O22" s="4" t="s">
        <v>96</v>
      </c>
      <c r="P22" s="4" t="s">
        <v>97</v>
      </c>
      <c r="Q22" s="4" t="s">
        <v>98</v>
      </c>
      <c r="R22" s="4"/>
      <c r="AM22" s="335"/>
    </row>
    <row r="23" spans="2:39" ht="18.75" customHeight="1">
      <c r="J23" s="8">
        <v>1</v>
      </c>
      <c r="K23" s="36" t="s">
        <v>99</v>
      </c>
      <c r="L23" s="37" t="s">
        <v>20</v>
      </c>
      <c r="M23" s="37">
        <v>1E-3</v>
      </c>
      <c r="N23" s="38">
        <v>0.10199999999999999</v>
      </c>
      <c r="O23" s="37">
        <v>2.3900000000000001E-4</v>
      </c>
      <c r="P23" s="37">
        <v>1.341E-3</v>
      </c>
      <c r="Q23" s="37">
        <v>1.3600000000000001E-3</v>
      </c>
      <c r="R23" s="39"/>
    </row>
    <row r="24" spans="2:39" ht="18.75" customHeight="1">
      <c r="J24" s="8">
        <v>2</v>
      </c>
      <c r="K24" s="36" t="s">
        <v>100</v>
      </c>
      <c r="L24" s="41">
        <v>1000</v>
      </c>
      <c r="M24" s="41" t="s">
        <v>20</v>
      </c>
      <c r="N24" s="41">
        <v>102</v>
      </c>
      <c r="O24" s="41">
        <v>0.23899999999999999</v>
      </c>
      <c r="P24" s="41">
        <v>1.341</v>
      </c>
      <c r="Q24" s="42">
        <v>1.36</v>
      </c>
      <c r="R24" s="8"/>
    </row>
    <row r="25" spans="2:39" ht="21" customHeight="1">
      <c r="J25" s="8">
        <v>3</v>
      </c>
      <c r="K25" s="9" t="s">
        <v>101</v>
      </c>
      <c r="L25" s="41">
        <v>9.8039199999999997</v>
      </c>
      <c r="M25" s="41">
        <v>9.7999999999999997E-3</v>
      </c>
      <c r="N25" s="41" t="s">
        <v>20</v>
      </c>
      <c r="O25" s="41">
        <v>2.3400000000000001E-3</v>
      </c>
      <c r="P25" s="41">
        <v>1.31471E-2</v>
      </c>
      <c r="Q25" s="43">
        <v>1.3332999999999999E-2</v>
      </c>
      <c r="R25" s="8"/>
    </row>
    <row r="26" spans="2:39" ht="21" customHeight="1">
      <c r="J26" s="8">
        <v>4</v>
      </c>
      <c r="K26" s="36" t="s">
        <v>102</v>
      </c>
      <c r="L26" s="41">
        <v>4184.1000000000004</v>
      </c>
      <c r="M26" s="41">
        <v>4.1840999999999999</v>
      </c>
      <c r="N26" s="41">
        <v>426.77800000000002</v>
      </c>
      <c r="O26" s="41" t="s">
        <v>20</v>
      </c>
      <c r="P26" s="41">
        <v>5.6109</v>
      </c>
      <c r="Q26" s="41">
        <v>5.6904000000000003</v>
      </c>
      <c r="R26" s="8"/>
    </row>
    <row r="27" spans="2:39" ht="21" customHeight="1">
      <c r="J27" s="8">
        <v>5</v>
      </c>
      <c r="K27" s="36" t="s">
        <v>103</v>
      </c>
      <c r="L27" s="41">
        <v>745.71199999999999</v>
      </c>
      <c r="M27" s="41">
        <v>0.74570999999999998</v>
      </c>
      <c r="N27" s="41">
        <v>76.062600000000003</v>
      </c>
      <c r="O27" s="41">
        <v>0.17821999999999999</v>
      </c>
      <c r="P27" s="41" t="s">
        <v>20</v>
      </c>
      <c r="Q27" s="41">
        <v>1.01417</v>
      </c>
      <c r="R27" s="8"/>
    </row>
    <row r="28" spans="2:39" ht="21" customHeight="1">
      <c r="J28" s="8">
        <v>6</v>
      </c>
      <c r="K28" s="9" t="s">
        <v>104</v>
      </c>
      <c r="L28" s="44">
        <v>735.29399999999998</v>
      </c>
      <c r="M28" s="8">
        <v>0.73529999999999995</v>
      </c>
      <c r="N28" s="45">
        <v>75</v>
      </c>
      <c r="O28" s="17">
        <v>0.17573</v>
      </c>
      <c r="P28" s="17">
        <v>0.98602999999999996</v>
      </c>
      <c r="Q28" s="8" t="s">
        <v>20</v>
      </c>
      <c r="R28" s="8"/>
    </row>
    <row r="29" spans="2:39" ht="21" customHeight="1">
      <c r="J29" s="2" t="s">
        <v>105</v>
      </c>
      <c r="K29" s="23">
        <v>4</v>
      </c>
      <c r="L29" s="24" t="s">
        <v>106</v>
      </c>
      <c r="M29" s="4" t="s">
        <v>107</v>
      </c>
      <c r="N29" s="24" t="s">
        <v>78</v>
      </c>
      <c r="O29" s="24" t="s">
        <v>79</v>
      </c>
      <c r="P29" s="4" t="s">
        <v>108</v>
      </c>
      <c r="Q29" s="6" t="s">
        <v>109</v>
      </c>
      <c r="R29" s="6" t="s">
        <v>110</v>
      </c>
    </row>
    <row r="30" spans="2:39" ht="21" customHeight="1">
      <c r="J30" s="8">
        <v>1</v>
      </c>
      <c r="K30" s="26" t="s">
        <v>111</v>
      </c>
      <c r="L30" s="39" t="s">
        <v>20</v>
      </c>
      <c r="M30" s="39">
        <v>1000</v>
      </c>
      <c r="N30" s="39">
        <v>61023.7</v>
      </c>
      <c r="O30" s="39">
        <v>219.96899999999999</v>
      </c>
      <c r="P30" s="39">
        <v>264.17200000000003</v>
      </c>
      <c r="Q30" s="46">
        <f>1000/M35</f>
        <v>6.2897037549531412</v>
      </c>
      <c r="R30" s="8"/>
    </row>
    <row r="31" spans="2:39" ht="21" customHeight="1">
      <c r="J31" s="8">
        <v>2</v>
      </c>
      <c r="K31" s="9" t="s">
        <v>112</v>
      </c>
      <c r="L31" s="8">
        <v>1E-3</v>
      </c>
      <c r="M31" s="8" t="s">
        <v>20</v>
      </c>
      <c r="N31" s="8">
        <v>61.023699999999998</v>
      </c>
      <c r="O31" s="8">
        <v>0.219969</v>
      </c>
      <c r="P31" s="8">
        <v>0.26417200000000002</v>
      </c>
      <c r="Q31" s="17">
        <f>1/M35</f>
        <v>6.2897037549531415E-3</v>
      </c>
      <c r="R31" s="8"/>
    </row>
    <row r="32" spans="2:39" ht="21" customHeight="1">
      <c r="J32" s="8">
        <v>3</v>
      </c>
      <c r="K32" s="26" t="s">
        <v>113</v>
      </c>
      <c r="L32" s="8">
        <v>1.5999999999999999E-5</v>
      </c>
      <c r="M32" s="8">
        <v>1.6386999999999999E-2</v>
      </c>
      <c r="N32" s="8" t="s">
        <v>20</v>
      </c>
      <c r="O32" s="8">
        <v>3.6050000000000001E-3</v>
      </c>
      <c r="P32" s="8">
        <v>4.3290000000000004E-3</v>
      </c>
      <c r="Q32" s="8"/>
      <c r="R32" s="8"/>
    </row>
    <row r="33" spans="10:18" ht="21" customHeight="1">
      <c r="J33" s="8">
        <v>4</v>
      </c>
      <c r="K33" s="26" t="s">
        <v>114</v>
      </c>
      <c r="L33" s="8">
        <v>4.5459999999999997E-3</v>
      </c>
      <c r="M33" s="8">
        <v>4.5460900000000004</v>
      </c>
      <c r="N33" s="8">
        <v>277.42</v>
      </c>
      <c r="O33" s="8" t="s">
        <v>20</v>
      </c>
      <c r="P33" s="8">
        <v>1.20095</v>
      </c>
      <c r="Q33" s="8"/>
      <c r="R33" s="8"/>
    </row>
    <row r="34" spans="10:18" ht="21" customHeight="1">
      <c r="J34" s="8">
        <v>5</v>
      </c>
      <c r="K34" s="9" t="s">
        <v>115</v>
      </c>
      <c r="L34" s="8">
        <v>3.7850000000000002E-3</v>
      </c>
      <c r="M34" s="8">
        <v>3.7854100000000002</v>
      </c>
      <c r="N34" s="8">
        <v>231</v>
      </c>
      <c r="O34" s="8">
        <v>0.83267400000000003</v>
      </c>
      <c r="P34" s="8" t="s">
        <v>20</v>
      </c>
      <c r="Q34" s="8"/>
      <c r="R34" s="8"/>
    </row>
    <row r="35" spans="10:18" ht="21" customHeight="1">
      <c r="J35" s="8">
        <v>6</v>
      </c>
      <c r="K35" s="9" t="s">
        <v>116</v>
      </c>
      <c r="L35" s="13">
        <f>M35/1000</f>
        <v>0.15899000000000002</v>
      </c>
      <c r="M35" s="8">
        <v>158.99</v>
      </c>
      <c r="N35" s="8"/>
      <c r="O35" s="8">
        <v>35</v>
      </c>
      <c r="P35" s="8">
        <v>42</v>
      </c>
      <c r="Q35" s="8" t="s">
        <v>20</v>
      </c>
      <c r="R35" s="8"/>
    </row>
    <row r="36" spans="10:18" ht="21" customHeight="1">
      <c r="J36" s="8"/>
      <c r="K36" s="9"/>
      <c r="L36" s="8"/>
      <c r="M36" s="8"/>
      <c r="N36" s="8"/>
      <c r="O36" s="8"/>
      <c r="P36" s="8"/>
      <c r="Q36" s="8"/>
      <c r="R36" s="8"/>
    </row>
    <row r="37" spans="10:18" ht="21" customHeight="1">
      <c r="J37" s="2" t="s">
        <v>117</v>
      </c>
      <c r="K37" s="23">
        <v>3</v>
      </c>
      <c r="L37" s="24" t="s">
        <v>118</v>
      </c>
      <c r="M37" s="24" t="s">
        <v>119</v>
      </c>
      <c r="N37" s="24" t="s">
        <v>86</v>
      </c>
      <c r="O37" s="24" t="s">
        <v>120</v>
      </c>
      <c r="P37" s="24" t="s">
        <v>121</v>
      </c>
      <c r="Q37" s="24" t="s">
        <v>122</v>
      </c>
      <c r="R37" s="24"/>
    </row>
    <row r="38" spans="10:18" ht="21" customHeight="1">
      <c r="J38" s="8">
        <v>1</v>
      </c>
      <c r="K38" s="26" t="s">
        <v>123</v>
      </c>
      <c r="L38" s="39" t="s">
        <v>20</v>
      </c>
      <c r="M38" s="39">
        <v>1000</v>
      </c>
      <c r="N38" s="39">
        <v>20</v>
      </c>
      <c r="O38" s="39">
        <v>0.98420700000000005</v>
      </c>
      <c r="P38" s="39">
        <v>1.1023099999999999</v>
      </c>
      <c r="Q38" s="39">
        <v>2204.62</v>
      </c>
      <c r="R38" s="39"/>
    </row>
    <row r="39" spans="10:18" ht="21" customHeight="1">
      <c r="J39" s="8">
        <v>2</v>
      </c>
      <c r="K39" s="26" t="s">
        <v>124</v>
      </c>
      <c r="L39" s="8">
        <v>1E-3</v>
      </c>
      <c r="M39" s="8" t="s">
        <v>20</v>
      </c>
      <c r="N39" s="8">
        <v>0.02</v>
      </c>
      <c r="O39" s="8">
        <v>9.8400000000000007E-4</v>
      </c>
      <c r="P39" s="8">
        <v>1.1019999999999999E-3</v>
      </c>
      <c r="Q39" s="8">
        <v>2.2046199999999998</v>
      </c>
      <c r="R39" s="8"/>
    </row>
    <row r="40" spans="10:18" ht="21" customHeight="1">
      <c r="J40" s="8">
        <v>3</v>
      </c>
      <c r="K40" s="26" t="s">
        <v>125</v>
      </c>
      <c r="L40" s="8">
        <v>0.05</v>
      </c>
      <c r="M40" s="8">
        <v>50</v>
      </c>
      <c r="N40" s="8" t="s">
        <v>20</v>
      </c>
      <c r="O40" s="8">
        <v>4.9209999999999997E-2</v>
      </c>
      <c r="P40" s="8">
        <v>5.5115999999999998E-2</v>
      </c>
      <c r="Q40" s="8">
        <v>110.23099999999999</v>
      </c>
      <c r="R40" s="8"/>
    </row>
    <row r="41" spans="10:18" ht="21" customHeight="1">
      <c r="J41" s="8">
        <v>4</v>
      </c>
      <c r="K41" s="26" t="s">
        <v>126</v>
      </c>
      <c r="L41" s="8">
        <v>1.0160499999999999</v>
      </c>
      <c r="M41" s="8">
        <v>1016.05</v>
      </c>
      <c r="N41" s="8">
        <v>20.320900000000002</v>
      </c>
      <c r="O41" s="8" t="s">
        <v>20</v>
      </c>
      <c r="P41" s="8">
        <v>1.1200000000000001</v>
      </c>
      <c r="Q41" s="8">
        <v>2240</v>
      </c>
      <c r="R41" s="8"/>
    </row>
    <row r="42" spans="10:18" ht="21" customHeight="1">
      <c r="J42" s="8">
        <v>5</v>
      </c>
      <c r="K42" s="26" t="s">
        <v>127</v>
      </c>
      <c r="L42" s="8">
        <v>0.90718500000000002</v>
      </c>
      <c r="M42" s="8">
        <v>907.18499999999995</v>
      </c>
      <c r="N42" s="8">
        <v>18.143699999999999</v>
      </c>
      <c r="O42" s="8">
        <v>0.89285700000000001</v>
      </c>
      <c r="P42" s="8" t="s">
        <v>20</v>
      </c>
      <c r="Q42" s="8">
        <v>2000</v>
      </c>
      <c r="R42" s="8"/>
    </row>
    <row r="43" spans="10:18" ht="21" customHeight="1">
      <c r="J43" s="8">
        <v>6</v>
      </c>
      <c r="K43" s="26" t="s">
        <v>128</v>
      </c>
      <c r="L43" s="8">
        <v>4.5399999999999998E-4</v>
      </c>
      <c r="M43" s="8">
        <v>0.453592</v>
      </c>
      <c r="N43" s="8">
        <v>9.0720000000000002E-3</v>
      </c>
      <c r="O43" s="8">
        <v>4.46E-4</v>
      </c>
      <c r="P43" s="8">
        <v>5.0000000000000001E-4</v>
      </c>
      <c r="Q43" s="8" t="s">
        <v>20</v>
      </c>
      <c r="R43" s="8"/>
    </row>
    <row r="44" spans="10:18" ht="21" customHeight="1"/>
    <row r="45" spans="10:18" ht="21" customHeight="1"/>
    <row r="46" spans="10:18" ht="21" customHeight="1"/>
    <row r="47" spans="10:18" ht="21" customHeight="1"/>
    <row r="48" spans="10:1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</sheetData>
  <sheetProtection selectLockedCells="1" selectUnlockedCells="1"/>
  <mergeCells count="55">
    <mergeCell ref="B17:B19"/>
    <mergeCell ref="D17:D18"/>
    <mergeCell ref="E17:E18"/>
    <mergeCell ref="F17:F18"/>
    <mergeCell ref="G17:G18"/>
    <mergeCell ref="C5:C6"/>
    <mergeCell ref="B14:B16"/>
    <mergeCell ref="E14:E15"/>
    <mergeCell ref="F14:F15"/>
    <mergeCell ref="B5:B7"/>
    <mergeCell ref="B8:B10"/>
    <mergeCell ref="B11:B13"/>
    <mergeCell ref="C8:C9"/>
    <mergeCell ref="D8:D9"/>
    <mergeCell ref="E8:E9"/>
    <mergeCell ref="C11:C12"/>
    <mergeCell ref="D11:D12"/>
    <mergeCell ref="E11:E12"/>
    <mergeCell ref="F11:F12"/>
    <mergeCell ref="G11:G12"/>
    <mergeCell ref="D5:D6"/>
    <mergeCell ref="E5:E6"/>
    <mergeCell ref="F5:F6"/>
    <mergeCell ref="G5:G6"/>
    <mergeCell ref="H5:H6"/>
    <mergeCell ref="B1:H1"/>
    <mergeCell ref="C2:C3"/>
    <mergeCell ref="D2:D3"/>
    <mergeCell ref="E2:E3"/>
    <mergeCell ref="F2:F3"/>
    <mergeCell ref="G2:G3"/>
    <mergeCell ref="H2:H3"/>
    <mergeCell ref="B2:B4"/>
    <mergeCell ref="B20:B22"/>
    <mergeCell ref="C20:C21"/>
    <mergeCell ref="D20:D21"/>
    <mergeCell ref="E20:E21"/>
    <mergeCell ref="F20:F21"/>
    <mergeCell ref="AM2:AM4"/>
    <mergeCell ref="AM5:AM7"/>
    <mergeCell ref="AM8:AM10"/>
    <mergeCell ref="AM11:AM13"/>
    <mergeCell ref="F8:F9"/>
    <mergeCell ref="G8:G9"/>
    <mergeCell ref="H8:H9"/>
    <mergeCell ref="H11:H12"/>
    <mergeCell ref="H20:H21"/>
    <mergeCell ref="C17:C18"/>
    <mergeCell ref="AM14:AM16"/>
    <mergeCell ref="AM17:AM19"/>
    <mergeCell ref="AM20:AM22"/>
    <mergeCell ref="G20:G21"/>
    <mergeCell ref="H14:H15"/>
    <mergeCell ref="H17:H18"/>
    <mergeCell ref="G14:G1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Drop Down 35">
              <controlPr defaultSize="0" autoLine="0" autoPict="0">
                <anchor moveWithCells="1" sizeWithCells="1">
                  <from>
                    <xdr:col>1</xdr:col>
                    <xdr:colOff>581025</xdr:colOff>
                    <xdr:row>20</xdr:row>
                    <xdr:rowOff>95250</xdr:rowOff>
                  </from>
                  <to>
                    <xdr:col>1</xdr:col>
                    <xdr:colOff>2085975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Drop Down 31">
              <controlPr defaultSize="0" autoLine="0" autoPict="0">
                <anchor moveWithCells="1" sizeWithCells="1">
                  <from>
                    <xdr:col>1</xdr:col>
                    <xdr:colOff>581025</xdr:colOff>
                    <xdr:row>17</xdr:row>
                    <xdr:rowOff>85725</xdr:rowOff>
                  </from>
                  <to>
                    <xdr:col>1</xdr:col>
                    <xdr:colOff>2085975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Drop Down 27">
              <controlPr defaultSize="0" autoLine="0" autoPict="0">
                <anchor moveWithCells="1" sizeWithCells="1">
                  <from>
                    <xdr:col>1</xdr:col>
                    <xdr:colOff>581025</xdr:colOff>
                    <xdr:row>14</xdr:row>
                    <xdr:rowOff>85725</xdr:rowOff>
                  </from>
                  <to>
                    <xdr:col>1</xdr:col>
                    <xdr:colOff>2085975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Drop Down 23">
              <controlPr defaultSize="0" autoLine="0" autoPict="0">
                <anchor moveWithCells="1" sizeWithCells="1">
                  <from>
                    <xdr:col>1</xdr:col>
                    <xdr:colOff>581025</xdr:colOff>
                    <xdr:row>11</xdr:row>
                    <xdr:rowOff>76200</xdr:rowOff>
                  </from>
                  <to>
                    <xdr:col>1</xdr:col>
                    <xdr:colOff>2085975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Drop Down 19">
              <controlPr defaultSize="0" autoLine="0" autoPict="0">
                <anchor moveWithCells="1" sizeWithCells="1">
                  <from>
                    <xdr:col>1</xdr:col>
                    <xdr:colOff>581025</xdr:colOff>
                    <xdr:row>8</xdr:row>
                    <xdr:rowOff>76200</xdr:rowOff>
                  </from>
                  <to>
                    <xdr:col>1</xdr:col>
                    <xdr:colOff>2085975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Drop Down 15">
              <controlPr defaultSize="0" autoLine="0" autoPict="0">
                <anchor moveWithCells="1" sizeWithCells="1">
                  <from>
                    <xdr:col>1</xdr:col>
                    <xdr:colOff>581025</xdr:colOff>
                    <xdr:row>5</xdr:row>
                    <xdr:rowOff>85725</xdr:rowOff>
                  </from>
                  <to>
                    <xdr:col>1</xdr:col>
                    <xdr:colOff>2085975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Drop Down 11">
              <controlPr defaultSize="0" autoLine="0" autoPict="0">
                <anchor moveWithCells="1" sizeWithCells="1">
                  <from>
                    <xdr:col>1</xdr:col>
                    <xdr:colOff>581025</xdr:colOff>
                    <xdr:row>2</xdr:row>
                    <xdr:rowOff>85725</xdr:rowOff>
                  </from>
                  <to>
                    <xdr:col>1</xdr:col>
                    <xdr:colOff>2085975</xdr:colOff>
                    <xdr:row>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indexed="10"/>
  </sheetPr>
  <dimension ref="B1:AF146"/>
  <sheetViews>
    <sheetView topLeftCell="A2" workbookViewId="0">
      <pane xSplit="15" ySplit="45" topLeftCell="P126" activePane="bottomRight" state="frozen"/>
      <selection activeCell="A26" sqref="A26"/>
      <selection pane="topRight" activeCell="A26" sqref="A26"/>
      <selection pane="bottomLeft" activeCell="A26" sqref="A26"/>
      <selection pane="bottomRight" activeCell="D11" sqref="D11"/>
    </sheetView>
  </sheetViews>
  <sheetFormatPr defaultRowHeight="14.25"/>
  <cols>
    <col min="1" max="1" width="7.75" style="233" customWidth="1"/>
    <col min="2" max="7" width="18.875" style="233" customWidth="1"/>
    <col min="8" max="16" width="21.375" style="233" customWidth="1"/>
    <col min="17" max="17" width="3.25" style="233" customWidth="1"/>
    <col min="18" max="18" width="3.25" style="305" customWidth="1"/>
    <col min="19" max="30" width="3.25" style="233" customWidth="1"/>
    <col min="31" max="63" width="1.875" style="233" customWidth="1"/>
    <col min="64" max="16384" width="9" style="233"/>
  </cols>
  <sheetData>
    <row r="1" spans="2:32" s="228" customFormat="1" ht="6.75" hidden="1" customHeight="1">
      <c r="Q1" s="229">
        <v>7</v>
      </c>
      <c r="R1" s="230" t="s">
        <v>411</v>
      </c>
      <c r="S1" s="231" t="s">
        <v>412</v>
      </c>
      <c r="T1" s="231" t="s">
        <v>413</v>
      </c>
      <c r="U1" s="231" t="s">
        <v>414</v>
      </c>
      <c r="V1" s="231" t="s">
        <v>415</v>
      </c>
      <c r="W1" s="231" t="s">
        <v>416</v>
      </c>
      <c r="X1" s="231" t="s">
        <v>417</v>
      </c>
      <c r="Y1" s="231" t="s">
        <v>418</v>
      </c>
      <c r="Z1" s="231" t="s">
        <v>419</v>
      </c>
      <c r="AA1" s="231" t="s">
        <v>420</v>
      </c>
      <c r="AB1" s="232" t="s">
        <v>421</v>
      </c>
      <c r="AC1" s="232" t="s">
        <v>422</v>
      </c>
      <c r="AD1" s="231" t="s">
        <v>423</v>
      </c>
    </row>
    <row r="2" spans="2:32" ht="16.5" customHeight="1" thickBot="1">
      <c r="Q2" s="234">
        <v>1</v>
      </c>
      <c r="R2" s="235" t="s">
        <v>424</v>
      </c>
      <c r="S2" s="236" t="s">
        <v>148</v>
      </c>
      <c r="T2" s="237">
        <v>1E-3</v>
      </c>
      <c r="U2" s="237">
        <v>1.0000000000000001E-5</v>
      </c>
      <c r="V2" s="237">
        <v>0.01</v>
      </c>
      <c r="W2" s="237">
        <v>9.8692327000000008E-6</v>
      </c>
      <c r="X2" s="237">
        <v>7.5006168000000002E-3</v>
      </c>
      <c r="Y2" s="237">
        <v>0.10197199999999999</v>
      </c>
      <c r="Z2" s="237">
        <v>0.10197162</v>
      </c>
      <c r="AA2" s="237">
        <v>1.0197162000000001E-5</v>
      </c>
      <c r="AB2" s="237">
        <v>2.0885435000000001E-2</v>
      </c>
      <c r="AC2" s="237">
        <v>1.4503774000000001E-4</v>
      </c>
      <c r="AD2" s="237">
        <f>1/S13</f>
        <v>9.9999999999999995E-7</v>
      </c>
    </row>
    <row r="3" spans="2:32" ht="16.5" customHeight="1">
      <c r="B3" s="238"/>
      <c r="C3" s="239"/>
      <c r="D3" s="239"/>
      <c r="E3" s="239"/>
      <c r="F3" s="239"/>
      <c r="G3" s="240"/>
      <c r="Q3" s="234">
        <v>2</v>
      </c>
      <c r="R3" s="235" t="s">
        <v>425</v>
      </c>
      <c r="S3" s="237">
        <v>1000</v>
      </c>
      <c r="T3" s="236" t="s">
        <v>148</v>
      </c>
      <c r="U3" s="237">
        <v>0.01</v>
      </c>
      <c r="V3" s="237">
        <v>10</v>
      </c>
      <c r="W3" s="237">
        <v>9.8692326999999993E-3</v>
      </c>
      <c r="X3" s="237">
        <v>7.5006168000000004</v>
      </c>
      <c r="Y3" s="237">
        <v>101.97199999999999</v>
      </c>
      <c r="Z3" s="237">
        <v>101.97162</v>
      </c>
      <c r="AA3" s="237">
        <v>1.0197161999999999E-2</v>
      </c>
      <c r="AB3" s="237">
        <v>20.885435000000001</v>
      </c>
      <c r="AC3" s="237">
        <v>0.14503774</v>
      </c>
      <c r="AD3" s="237">
        <f>1/T13</f>
        <v>1E-3</v>
      </c>
    </row>
    <row r="4" spans="2:32" ht="25.5">
      <c r="B4" s="241"/>
      <c r="C4" s="242"/>
      <c r="D4" s="243" t="s">
        <v>426</v>
      </c>
      <c r="E4" s="244"/>
      <c r="F4" s="244"/>
      <c r="G4" s="245"/>
      <c r="H4" s="246"/>
      <c r="I4" s="246"/>
      <c r="J4" s="246"/>
      <c r="K4" s="246"/>
      <c r="L4" s="246"/>
      <c r="M4" s="246"/>
      <c r="N4" s="246"/>
      <c r="O4" s="247"/>
      <c r="P4" s="248"/>
      <c r="Q4" s="234">
        <v>3</v>
      </c>
      <c r="R4" s="235" t="s">
        <v>427</v>
      </c>
      <c r="S4" s="237">
        <v>100000</v>
      </c>
      <c r="T4" s="237">
        <v>100</v>
      </c>
      <c r="U4" s="236" t="s">
        <v>148</v>
      </c>
      <c r="V4" s="237">
        <v>1000</v>
      </c>
      <c r="W4" s="237">
        <v>0.98692327000000002</v>
      </c>
      <c r="X4" s="237">
        <v>750.06168000000002</v>
      </c>
      <c r="Y4" s="237">
        <v>10197.200000000001</v>
      </c>
      <c r="Z4" s="237">
        <v>10197.162</v>
      </c>
      <c r="AA4" s="237">
        <v>1.0197162</v>
      </c>
      <c r="AB4" s="237">
        <v>2088.5435000000002</v>
      </c>
      <c r="AC4" s="237">
        <v>14.503774</v>
      </c>
      <c r="AD4" s="237">
        <f>1/U13</f>
        <v>0.1</v>
      </c>
      <c r="AE4" s="248"/>
      <c r="AF4" s="248"/>
    </row>
    <row r="5" spans="2:32" ht="24" customHeight="1">
      <c r="B5" s="241"/>
      <c r="C5" s="242"/>
      <c r="D5" s="249" t="s">
        <v>428</v>
      </c>
      <c r="E5" s="250" t="s">
        <v>429</v>
      </c>
      <c r="F5" s="242"/>
      <c r="G5" s="251"/>
      <c r="H5" s="252"/>
      <c r="I5" s="252"/>
      <c r="J5" s="252"/>
      <c r="K5" s="252"/>
      <c r="L5" s="252"/>
      <c r="M5" s="252"/>
      <c r="N5" s="252"/>
      <c r="O5" s="252"/>
      <c r="P5" s="252"/>
      <c r="Q5" s="234">
        <v>4</v>
      </c>
      <c r="R5" s="235" t="s">
        <v>430</v>
      </c>
      <c r="S5" s="237">
        <v>100</v>
      </c>
      <c r="T5" s="237">
        <v>0.1</v>
      </c>
      <c r="U5" s="237">
        <v>1E-3</v>
      </c>
      <c r="V5" s="236" t="s">
        <v>148</v>
      </c>
      <c r="W5" s="237">
        <v>9.8692327000000002E-4</v>
      </c>
      <c r="X5" s="237">
        <v>0.75006167999999995</v>
      </c>
      <c r="Y5" s="237">
        <v>10.1972</v>
      </c>
      <c r="Z5" s="237">
        <v>10.197162000000001</v>
      </c>
      <c r="AA5" s="237">
        <v>1.0197162E-3</v>
      </c>
      <c r="AB5" s="237">
        <v>2.0885435000000001</v>
      </c>
      <c r="AC5" s="237">
        <v>1.4503774000000001E-2</v>
      </c>
      <c r="AD5" s="237">
        <f>1/V13</f>
        <v>1E-4</v>
      </c>
      <c r="AE5" s="252"/>
      <c r="AF5" s="253"/>
    </row>
    <row r="6" spans="2:32" ht="24" customHeight="1">
      <c r="B6" s="241"/>
      <c r="C6" s="242"/>
      <c r="D6" s="249" t="s">
        <v>431</v>
      </c>
      <c r="E6" s="254" t="s">
        <v>432</v>
      </c>
      <c r="F6" s="242"/>
      <c r="G6" s="251"/>
      <c r="H6" s="252"/>
      <c r="I6" s="252"/>
      <c r="J6" s="252"/>
      <c r="K6" s="252"/>
      <c r="L6" s="252"/>
      <c r="M6" s="252"/>
      <c r="N6" s="252"/>
      <c r="O6" s="252"/>
      <c r="P6" s="252"/>
      <c r="Q6" s="234">
        <v>5</v>
      </c>
      <c r="R6" s="235" t="s">
        <v>433</v>
      </c>
      <c r="S6" s="237">
        <v>101325</v>
      </c>
      <c r="T6" s="237">
        <v>101.325</v>
      </c>
      <c r="U6" s="237">
        <v>1.01325</v>
      </c>
      <c r="V6" s="237">
        <v>1013.25</v>
      </c>
      <c r="W6" s="236" t="s">
        <v>148</v>
      </c>
      <c r="X6" s="237">
        <v>760</v>
      </c>
      <c r="Y6" s="237">
        <v>10332.313</v>
      </c>
      <c r="Z6" s="237">
        <v>10332.275</v>
      </c>
      <c r="AA6" s="237">
        <v>1.0332275</v>
      </c>
      <c r="AB6" s="237">
        <v>2116.2166999999999</v>
      </c>
      <c r="AC6" s="237">
        <v>14.695949000000001</v>
      </c>
      <c r="AD6" s="237">
        <f>1/W13</f>
        <v>0.101325</v>
      </c>
      <c r="AE6" s="252"/>
      <c r="AF6" s="253"/>
    </row>
    <row r="7" spans="2:32" ht="21" customHeight="1">
      <c r="B7" s="241"/>
      <c r="C7" s="242"/>
      <c r="D7" s="351" t="s">
        <v>434</v>
      </c>
      <c r="E7" s="255" t="s">
        <v>435</v>
      </c>
      <c r="F7" s="242"/>
      <c r="G7" s="251"/>
      <c r="H7" s="252"/>
      <c r="I7" s="252"/>
      <c r="J7" s="248"/>
      <c r="K7" s="248"/>
      <c r="L7" s="248"/>
      <c r="M7" s="248"/>
      <c r="N7" s="248"/>
      <c r="O7" s="248"/>
      <c r="P7" s="248"/>
      <c r="Q7" s="234">
        <v>6</v>
      </c>
      <c r="R7" s="235" t="s">
        <v>436</v>
      </c>
      <c r="S7" s="237">
        <v>133.32237000000001</v>
      </c>
      <c r="T7" s="237">
        <v>0.13332237</v>
      </c>
      <c r="U7" s="237">
        <v>1.3332236999999999E-3</v>
      </c>
      <c r="V7" s="237">
        <v>1.3332237</v>
      </c>
      <c r="W7" s="237">
        <v>1.3157895000000001E-3</v>
      </c>
      <c r="X7" s="236" t="s">
        <v>437</v>
      </c>
      <c r="Y7" s="237">
        <v>13.595148999999999</v>
      </c>
      <c r="Z7" s="237">
        <v>13.595098</v>
      </c>
      <c r="AA7" s="237">
        <v>1.3595097999999999E-3</v>
      </c>
      <c r="AB7" s="237">
        <v>2.7844956999999999</v>
      </c>
      <c r="AC7" s="237">
        <v>1.9336776E-2</v>
      </c>
      <c r="AD7" s="237">
        <f>1/X13</f>
        <v>1.3332237108750001E-4</v>
      </c>
      <c r="AE7" s="248"/>
      <c r="AF7" s="253"/>
    </row>
    <row r="8" spans="2:32" ht="23.25" customHeight="1" thickBot="1">
      <c r="B8" s="241"/>
      <c r="C8" s="242"/>
      <c r="D8" s="351"/>
      <c r="E8" s="256" t="s">
        <v>438</v>
      </c>
      <c r="F8" s="242"/>
      <c r="G8" s="257"/>
      <c r="H8" s="248"/>
      <c r="I8" s="248"/>
      <c r="J8" s="248"/>
      <c r="K8" s="248"/>
      <c r="L8" s="248"/>
      <c r="Q8" s="234">
        <v>7</v>
      </c>
      <c r="R8" s="235" t="s">
        <v>439</v>
      </c>
      <c r="S8" s="237">
        <v>9.8066136000000004</v>
      </c>
      <c r="T8" s="237">
        <v>9.8066135999999998E-3</v>
      </c>
      <c r="U8" s="237">
        <v>9.8066136000000005E-5</v>
      </c>
      <c r="V8" s="237">
        <v>9.8066135999999998E-2</v>
      </c>
      <c r="W8" s="237">
        <v>9.6783751000000006E-5</v>
      </c>
      <c r="X8" s="237">
        <v>7.3555651E-2</v>
      </c>
      <c r="Y8" s="236" t="s">
        <v>437</v>
      </c>
      <c r="Z8" s="237">
        <v>0.99999629000000001</v>
      </c>
      <c r="AA8" s="237">
        <v>9.9999628999999996E-5</v>
      </c>
      <c r="AB8" s="237">
        <v>0.20481539000000001</v>
      </c>
      <c r="AC8" s="237">
        <v>1.4223291E-3</v>
      </c>
      <c r="AD8" s="237">
        <f>1/Y13</f>
        <v>9.8066137982046412E-6</v>
      </c>
      <c r="AF8" s="253"/>
    </row>
    <row r="9" spans="2:32" ht="36.75" customHeight="1">
      <c r="B9" s="241"/>
      <c r="C9" s="242"/>
      <c r="D9" s="242"/>
      <c r="E9" s="258" t="s">
        <v>440</v>
      </c>
      <c r="F9" s="259"/>
      <c r="G9" s="260"/>
      <c r="H9" s="261"/>
      <c r="I9" s="262"/>
      <c r="J9" s="262"/>
      <c r="K9" s="262"/>
      <c r="L9" s="262"/>
      <c r="M9" s="262"/>
      <c r="N9" s="262"/>
      <c r="O9" s="248"/>
      <c r="P9" s="248"/>
      <c r="Q9" s="234">
        <v>8</v>
      </c>
      <c r="R9" s="235" t="s">
        <v>441</v>
      </c>
      <c r="S9" s="237">
        <v>9.8066499999999994</v>
      </c>
      <c r="T9" s="237">
        <v>9.8066500000000001E-3</v>
      </c>
      <c r="U9" s="237">
        <v>9.80665E-5</v>
      </c>
      <c r="V9" s="237">
        <v>9.8066500000000001E-2</v>
      </c>
      <c r="W9" s="237">
        <v>9.6784111000000004E-5</v>
      </c>
      <c r="X9" s="237">
        <v>7.3555923999999995E-2</v>
      </c>
      <c r="Y9" s="237">
        <v>1.0000036999999999</v>
      </c>
      <c r="Z9" s="236" t="s">
        <v>437</v>
      </c>
      <c r="AA9" s="236">
        <v>1E-4</v>
      </c>
      <c r="AB9" s="237">
        <v>0.20481615</v>
      </c>
      <c r="AC9" s="237">
        <v>1.4223344000000001E-3</v>
      </c>
      <c r="AD9" s="237">
        <f>1/Z13</f>
        <v>9.8066500826756947E-6</v>
      </c>
      <c r="AE9" s="248"/>
      <c r="AF9" s="253"/>
    </row>
    <row r="10" spans="2:32" s="274" customFormat="1" ht="22.5" customHeight="1">
      <c r="B10" s="263"/>
      <c r="C10" s="264"/>
      <c r="D10" s="264"/>
      <c r="E10" s="265" t="s">
        <v>442</v>
      </c>
      <c r="F10" s="265" t="s">
        <v>443</v>
      </c>
      <c r="G10" s="266"/>
      <c r="H10" s="267"/>
      <c r="I10" s="268"/>
      <c r="J10" s="268"/>
      <c r="K10" s="268"/>
      <c r="L10" s="268"/>
      <c r="M10" s="268"/>
      <c r="N10" s="268"/>
      <c r="O10" s="268"/>
      <c r="P10" s="268"/>
      <c r="Q10" s="269">
        <v>9</v>
      </c>
      <c r="R10" s="270" t="s">
        <v>444</v>
      </c>
      <c r="S10" s="271">
        <v>98066.5</v>
      </c>
      <c r="T10" s="271">
        <v>98.066500000000005</v>
      </c>
      <c r="U10" s="271">
        <v>0.98066500000000001</v>
      </c>
      <c r="V10" s="271">
        <v>980.66499999999996</v>
      </c>
      <c r="W10" s="271">
        <v>0.96784110999999995</v>
      </c>
      <c r="X10" s="271">
        <v>735.55924000000005</v>
      </c>
      <c r="Y10" s="271">
        <v>10000.037</v>
      </c>
      <c r="Z10" s="271">
        <v>10000</v>
      </c>
      <c r="AA10" s="272" t="s">
        <v>437</v>
      </c>
      <c r="AB10" s="271">
        <v>2048.1615000000002</v>
      </c>
      <c r="AC10" s="271">
        <v>14.223344000000001</v>
      </c>
      <c r="AD10" s="271">
        <f>1/AA13</f>
        <v>9.8066500826756942E-2</v>
      </c>
      <c r="AE10" s="268"/>
      <c r="AF10" s="273"/>
    </row>
    <row r="11" spans="2:32" s="274" customFormat="1" ht="22.5" customHeight="1">
      <c r="B11" s="263"/>
      <c r="C11" s="264"/>
      <c r="D11" s="264"/>
      <c r="E11" s="275" t="s">
        <v>445</v>
      </c>
      <c r="F11" s="265" t="s">
        <v>446</v>
      </c>
      <c r="G11" s="266"/>
      <c r="H11" s="276"/>
      <c r="I11" s="268"/>
      <c r="J11" s="268"/>
      <c r="K11" s="268"/>
      <c r="L11" s="268"/>
      <c r="M11" s="268"/>
      <c r="N11" s="268"/>
      <c r="O11" s="268"/>
      <c r="P11" s="268"/>
      <c r="Q11" s="269">
        <v>10</v>
      </c>
      <c r="R11" s="270" t="s">
        <v>447</v>
      </c>
      <c r="S11" s="271">
        <v>47.880257</v>
      </c>
      <c r="T11" s="271">
        <v>4.7880257000000002E-2</v>
      </c>
      <c r="U11" s="271">
        <v>4.7880257000000001E-4</v>
      </c>
      <c r="V11" s="271">
        <v>0.47880256999999998</v>
      </c>
      <c r="W11" s="271">
        <v>4.7254140000000002E-4</v>
      </c>
      <c r="X11" s="271">
        <v>0.35913146000000001</v>
      </c>
      <c r="Y11" s="271">
        <v>4.8824455999999996</v>
      </c>
      <c r="Z11" s="271">
        <v>4.8824274000000001</v>
      </c>
      <c r="AA11" s="271">
        <v>4.8824273999999998E-4</v>
      </c>
      <c r="AB11" s="272" t="s">
        <v>437</v>
      </c>
      <c r="AC11" s="271">
        <v>6.9444444000000003E-3</v>
      </c>
      <c r="AD11" s="271">
        <f>1/AB13</f>
        <v>4.7880257065868072E-5</v>
      </c>
      <c r="AE11" s="268"/>
      <c r="AF11" s="273"/>
    </row>
    <row r="12" spans="2:32" s="274" customFormat="1" ht="22.5" customHeight="1">
      <c r="B12" s="263"/>
      <c r="C12" s="264"/>
      <c r="D12" s="264"/>
      <c r="E12" s="275" t="s">
        <v>448</v>
      </c>
      <c r="F12" s="265" t="s">
        <v>449</v>
      </c>
      <c r="G12" s="277"/>
      <c r="H12" s="268"/>
      <c r="I12" s="268"/>
      <c r="J12" s="268"/>
      <c r="K12" s="268"/>
      <c r="L12" s="268"/>
      <c r="M12" s="268"/>
      <c r="N12" s="268"/>
      <c r="O12" s="268"/>
      <c r="P12" s="268"/>
      <c r="Q12" s="269">
        <v>11</v>
      </c>
      <c r="R12" s="270" t="s">
        <v>450</v>
      </c>
      <c r="S12" s="271">
        <v>6894.7569999999996</v>
      </c>
      <c r="T12" s="271">
        <v>6.8947570000000002</v>
      </c>
      <c r="U12" s="271">
        <v>6.894757E-2</v>
      </c>
      <c r="V12" s="271">
        <v>68.947569999999999</v>
      </c>
      <c r="W12" s="271">
        <v>6.8045961000000002E-2</v>
      </c>
      <c r="X12" s="271">
        <v>51.714930000000003</v>
      </c>
      <c r="Y12" s="271">
        <v>703.07216000000005</v>
      </c>
      <c r="Z12" s="271">
        <v>703.06955000000005</v>
      </c>
      <c r="AA12" s="271">
        <v>7.0306955000000004E-2</v>
      </c>
      <c r="AB12" s="271">
        <v>144</v>
      </c>
      <c r="AC12" s="272" t="s">
        <v>437</v>
      </c>
      <c r="AD12" s="271">
        <f>1/AC13</f>
        <v>6.8947570174850018E-3</v>
      </c>
      <c r="AE12" s="268"/>
      <c r="AF12" s="268"/>
    </row>
    <row r="13" spans="2:32" s="274" customFormat="1" ht="22.5" customHeight="1">
      <c r="B13" s="263"/>
      <c r="C13" s="264"/>
      <c r="D13" s="264"/>
      <c r="E13" s="275" t="s">
        <v>451</v>
      </c>
      <c r="F13" s="265" t="s">
        <v>452</v>
      </c>
      <c r="G13" s="277"/>
      <c r="H13" s="268"/>
      <c r="I13" s="268"/>
      <c r="J13" s="268"/>
      <c r="K13" s="268"/>
      <c r="L13" s="268"/>
      <c r="M13" s="268"/>
      <c r="N13" s="268"/>
      <c r="O13" s="268"/>
      <c r="P13" s="268"/>
      <c r="Q13" s="269">
        <v>12</v>
      </c>
      <c r="R13" s="278" t="s">
        <v>453</v>
      </c>
      <c r="S13" s="271">
        <v>1000000</v>
      </c>
      <c r="T13" s="271">
        <v>1000</v>
      </c>
      <c r="U13" s="271">
        <f>T13/T4</f>
        <v>10</v>
      </c>
      <c r="V13" s="271">
        <f>U13/U5</f>
        <v>10000</v>
      </c>
      <c r="W13" s="271">
        <f>V13/V6</f>
        <v>9.8692326671601283</v>
      </c>
      <c r="X13" s="271">
        <f>W13/W7</f>
        <v>7500.616677029363</v>
      </c>
      <c r="Y13" s="271">
        <f>X13/X8</f>
        <v>101971.99773310909</v>
      </c>
      <c r="Z13" s="271">
        <f>Y13/Y9</f>
        <v>101971.62043811347</v>
      </c>
      <c r="AA13" s="271">
        <f>Z13/Z10</f>
        <v>10.197162043811348</v>
      </c>
      <c r="AB13" s="271">
        <f>AA13/AA11</f>
        <v>20885.435068243612</v>
      </c>
      <c r="AC13" s="271">
        <f>AB13/AB12</f>
        <v>145.03774352946954</v>
      </c>
      <c r="AD13" s="272" t="s">
        <v>437</v>
      </c>
      <c r="AE13" s="268"/>
      <c r="AF13" s="268"/>
    </row>
    <row r="14" spans="2:32" s="274" customFormat="1" ht="22.5" customHeight="1">
      <c r="B14" s="263"/>
      <c r="C14" s="264"/>
      <c r="D14" s="264"/>
      <c r="E14" s="275" t="s">
        <v>454</v>
      </c>
      <c r="F14" s="265" t="s">
        <v>455</v>
      </c>
      <c r="G14" s="277"/>
      <c r="H14" s="268"/>
      <c r="I14" s="268"/>
      <c r="J14" s="268"/>
      <c r="K14" s="268"/>
      <c r="L14" s="268"/>
      <c r="M14" s="268"/>
      <c r="N14" s="268"/>
      <c r="O14" s="268"/>
      <c r="P14" s="268"/>
      <c r="Q14" s="279"/>
      <c r="R14" s="280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</row>
    <row r="15" spans="2:32" ht="5.25" customHeight="1" thickBot="1">
      <c r="B15" s="281"/>
      <c r="C15" s="282"/>
      <c r="D15" s="282"/>
      <c r="E15" s="282"/>
      <c r="F15" s="282"/>
      <c r="G15" s="283"/>
      <c r="Q15" s="242"/>
      <c r="R15" s="284"/>
    </row>
    <row r="16" spans="2:32" ht="33" customHeight="1" thickTop="1" thickBot="1">
      <c r="B16" s="285" t="s">
        <v>456</v>
      </c>
      <c r="C16" s="286" t="s">
        <v>457</v>
      </c>
      <c r="D16" s="286" t="s">
        <v>414</v>
      </c>
      <c r="E16" s="286" t="s">
        <v>458</v>
      </c>
      <c r="F16" s="286" t="s">
        <v>459</v>
      </c>
      <c r="G16" s="287" t="s">
        <v>460</v>
      </c>
      <c r="H16" s="288"/>
      <c r="I16" s="288"/>
      <c r="J16" s="288"/>
      <c r="K16" s="288"/>
      <c r="L16" s="288"/>
      <c r="M16" s="288"/>
      <c r="N16" s="288"/>
      <c r="O16" s="288"/>
      <c r="Q16" s="242"/>
      <c r="R16" s="284"/>
    </row>
    <row r="17" spans="2:14" ht="21" customHeight="1" thickBot="1">
      <c r="B17" s="289">
        <f>VLOOKUP($Q$1,$Q$2:$AD$13,3,FALSE)</f>
        <v>9.8066136000000004</v>
      </c>
      <c r="C17" s="290">
        <f>VLOOKUP($Q$1,$Q$2:$AD$13,4,FALSE)</f>
        <v>9.8066135999999998E-3</v>
      </c>
      <c r="D17" s="290">
        <f>VLOOKUP($Q$1,$Q$2:$AD$13,5,FALSE)</f>
        <v>9.8066136000000005E-5</v>
      </c>
      <c r="E17" s="290">
        <f>VLOOKUP($Q$1,$Q$2:$AD$13,6,FALSE)</f>
        <v>9.8066135999999998E-2</v>
      </c>
      <c r="F17" s="290">
        <f>VLOOKUP($Q$1,$Q$2:$AD$13,7,FALSE)</f>
        <v>9.6783751000000006E-5</v>
      </c>
      <c r="G17" s="291">
        <f>VLOOKUP($Q$1,$Q$2:$AD$13,8,FALSE)</f>
        <v>7.3555651E-2</v>
      </c>
      <c r="H17" s="292"/>
      <c r="I17" s="292"/>
      <c r="J17" s="292"/>
      <c r="K17" s="292"/>
      <c r="L17" s="292"/>
      <c r="M17" s="292"/>
      <c r="N17" s="292"/>
    </row>
    <row r="18" spans="2:14" ht="33.75" customHeight="1" thickBot="1">
      <c r="B18" s="293" t="s">
        <v>461</v>
      </c>
      <c r="C18" s="294" t="s">
        <v>462</v>
      </c>
      <c r="D18" s="295" t="s">
        <v>463</v>
      </c>
      <c r="E18" s="294" t="s">
        <v>464</v>
      </c>
      <c r="F18" s="294" t="s">
        <v>465</v>
      </c>
      <c r="G18" s="296" t="s">
        <v>466</v>
      </c>
    </row>
    <row r="19" spans="2:14" ht="21.75" customHeight="1" thickBot="1">
      <c r="B19" s="297" t="str">
        <f>VLOOKUP($Q$1,$Q$2:$AD$13,9,FALSE)</f>
        <v>—</v>
      </c>
      <c r="C19" s="298">
        <f>VLOOKUP($Q$1,$Q$2:$AD$13,10,FALSE)</f>
        <v>0.99999629000000001</v>
      </c>
      <c r="D19" s="298">
        <f>VLOOKUP($Q$1,$Q$2:$AD$13,11,FALSE)</f>
        <v>9.9999628999999996E-5</v>
      </c>
      <c r="E19" s="298">
        <f>VLOOKUP($Q$1,$Q$2:$AD$13,12,FALSE)</f>
        <v>0.20481539000000001</v>
      </c>
      <c r="F19" s="298">
        <f>VLOOKUP($Q$1,$Q$2:$AD$13,13,FALSE)</f>
        <v>1.4223291E-3</v>
      </c>
      <c r="G19" s="299">
        <f>VLOOKUP($Q$1,$Q$2:$AD$13,14,FALSE)</f>
        <v>9.8066137982046412E-6</v>
      </c>
    </row>
    <row r="20" spans="2:14" ht="27" customHeight="1" thickBot="1">
      <c r="B20" s="300"/>
      <c r="C20" s="301"/>
      <c r="D20" s="301"/>
      <c r="E20" s="301"/>
      <c r="F20" s="301"/>
      <c r="G20" s="302"/>
    </row>
    <row r="21" spans="2:14" ht="20.25" customHeight="1">
      <c r="B21" s="352"/>
      <c r="C21" s="352"/>
      <c r="D21" s="352"/>
      <c r="E21" s="352"/>
      <c r="F21" s="352"/>
      <c r="G21" s="352"/>
    </row>
    <row r="22" spans="2:14" ht="20.25" customHeight="1">
      <c r="B22" s="348"/>
      <c r="C22" s="348"/>
      <c r="D22" s="347"/>
      <c r="E22" s="347"/>
      <c r="F22" s="347"/>
      <c r="G22" s="303"/>
    </row>
    <row r="23" spans="2:14" ht="20.25" customHeight="1">
      <c r="B23" s="348"/>
      <c r="C23" s="348"/>
      <c r="D23" s="347"/>
      <c r="E23" s="347"/>
      <c r="F23" s="347"/>
      <c r="G23" s="303"/>
    </row>
    <row r="24" spans="2:14" ht="20.25" customHeight="1">
      <c r="B24" s="348"/>
      <c r="C24" s="348"/>
      <c r="D24" s="349"/>
      <c r="E24" s="349"/>
      <c r="F24" s="349"/>
      <c r="G24" s="303"/>
    </row>
    <row r="25" spans="2:14" ht="20.25" customHeight="1">
      <c r="B25" s="348"/>
      <c r="C25" s="348"/>
      <c r="D25" s="347"/>
      <c r="E25" s="347"/>
      <c r="F25" s="347"/>
      <c r="G25" s="347"/>
    </row>
    <row r="26" spans="2:14" ht="20.25" customHeight="1">
      <c r="B26" s="350"/>
      <c r="C26" s="350"/>
      <c r="D26" s="350"/>
      <c r="E26" s="350"/>
      <c r="F26" s="350"/>
      <c r="G26" s="350"/>
    </row>
    <row r="27" spans="2:14" ht="20.25" customHeight="1">
      <c r="B27" s="348"/>
      <c r="C27" s="348"/>
      <c r="D27" s="347"/>
      <c r="E27" s="347"/>
      <c r="F27" s="347"/>
      <c r="G27" s="303"/>
    </row>
    <row r="28" spans="2:14" ht="20.25" customHeight="1">
      <c r="B28" s="346"/>
      <c r="C28" s="346"/>
      <c r="D28" s="347"/>
      <c r="E28" s="347"/>
      <c r="F28" s="347"/>
      <c r="G28" s="303"/>
    </row>
    <row r="29" spans="2:14" ht="20.25" customHeight="1">
      <c r="B29" s="346"/>
      <c r="C29" s="346"/>
      <c r="D29" s="347"/>
      <c r="E29" s="347"/>
      <c r="F29" s="347"/>
      <c r="G29" s="347"/>
    </row>
    <row r="30" spans="2:14" ht="20.25" customHeight="1">
      <c r="B30" s="346"/>
      <c r="C30" s="346"/>
      <c r="D30" s="347"/>
      <c r="E30" s="347"/>
      <c r="F30" s="347"/>
      <c r="G30" s="347"/>
    </row>
    <row r="31" spans="2:14" ht="20.25" customHeight="1">
      <c r="B31" s="346"/>
      <c r="C31" s="346"/>
      <c r="D31" s="347"/>
      <c r="E31" s="347"/>
      <c r="F31" s="347"/>
      <c r="G31" s="347"/>
    </row>
    <row r="32" spans="2:14" ht="20.25" customHeight="1">
      <c r="B32" s="304"/>
      <c r="C32" s="304"/>
      <c r="D32" s="304"/>
      <c r="E32" s="304"/>
      <c r="F32" s="304"/>
      <c r="G32" s="304"/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</sheetData>
  <sheetProtection selectLockedCells="1" selectUnlockedCells="1"/>
  <mergeCells count="20">
    <mergeCell ref="D7:D8"/>
    <mergeCell ref="B21:G21"/>
    <mergeCell ref="B22:C22"/>
    <mergeCell ref="D22:F22"/>
    <mergeCell ref="B23:C23"/>
    <mergeCell ref="D23:F23"/>
    <mergeCell ref="B24:C25"/>
    <mergeCell ref="D24:F24"/>
    <mergeCell ref="D25:G25"/>
    <mergeCell ref="B26:G26"/>
    <mergeCell ref="B27:C27"/>
    <mergeCell ref="D27:F27"/>
    <mergeCell ref="B31:C31"/>
    <mergeCell ref="D31:G31"/>
    <mergeCell ref="B28:C28"/>
    <mergeCell ref="D28:F28"/>
    <mergeCell ref="B29:C29"/>
    <mergeCell ref="D29:G29"/>
    <mergeCell ref="B30:C30"/>
    <mergeCell ref="D30:G30"/>
  </mergeCells>
  <phoneticPr fontId="4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 sizeWithCells="1">
                  <from>
                    <xdr:col>1</xdr:col>
                    <xdr:colOff>381000</xdr:colOff>
                    <xdr:row>12</xdr:row>
                    <xdr:rowOff>57150</xdr:rowOff>
                  </from>
                  <to>
                    <xdr:col>2</xdr:col>
                    <xdr:colOff>1152525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9:A10"/>
  <sheetViews>
    <sheetView showGridLines="0" showRowColHeaders="0" workbookViewId="0">
      <selection activeCell="D10" sqref="D10"/>
    </sheetView>
  </sheetViews>
  <sheetFormatPr defaultRowHeight="18.75"/>
  <cols>
    <col min="1" max="1" width="65.875" style="51" customWidth="1"/>
    <col min="2" max="16384" width="9" style="48"/>
  </cols>
  <sheetData>
    <row r="9" spans="1:1" ht="18">
      <c r="A9" s="49"/>
    </row>
    <row r="10" spans="1:1">
      <c r="A10" s="50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我国法定计量单位</vt:lpstr>
      <vt:lpstr>常用物理量换算</vt:lpstr>
      <vt:lpstr>压力分类</vt:lpstr>
      <vt:lpstr>Macro1</vt:lpstr>
      <vt:lpstr>常用物理量换算!Print_Area</vt:lpstr>
    </vt:vector>
  </TitlesOfParts>
  <Company>ZJZX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LVGUOHONG</dc:creator>
  <cp:lastModifiedBy>shourou</cp:lastModifiedBy>
  <dcterms:created xsi:type="dcterms:W3CDTF">2009-09-24T09:03:53Z</dcterms:created>
  <dcterms:modified xsi:type="dcterms:W3CDTF">2018-12-03T21:19:03Z</dcterms:modified>
</cp:coreProperties>
</file>